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Q22" i="31" l="1"/>
  <c r="Q20" i="31"/>
  <c r="Q17" i="31"/>
  <c r="P24" i="31" l="1"/>
  <c r="P22" i="31"/>
  <c r="P20" i="31"/>
  <c r="P19" i="31"/>
  <c r="P17" i="31"/>
  <c r="O14" i="31" l="1"/>
  <c r="O20" i="31" l="1"/>
  <c r="O22" i="31"/>
  <c r="O19" i="31"/>
  <c r="O17" i="31"/>
  <c r="O10" i="31"/>
  <c r="S12" i="31" l="1"/>
  <c r="M38" i="31"/>
  <c r="M32" i="31"/>
  <c r="M22" i="31"/>
  <c r="M20" i="31"/>
  <c r="M24" i="31"/>
  <c r="M19" i="31"/>
  <c r="M17" i="31"/>
  <c r="M10" i="31"/>
  <c r="L14" i="31" l="1"/>
  <c r="L22" i="31" l="1"/>
  <c r="L19" i="31"/>
  <c r="L20" i="31" l="1"/>
  <c r="K10" i="31"/>
  <c r="L10" i="31"/>
  <c r="K22" i="31" l="1"/>
  <c r="K20" i="31" l="1"/>
  <c r="K19" i="31"/>
  <c r="K14" i="31"/>
  <c r="I10" i="31" l="1"/>
  <c r="I22" i="31" l="1"/>
  <c r="I20" i="31"/>
  <c r="E24" i="31" l="1"/>
  <c r="E22" i="31"/>
  <c r="E20" i="31"/>
  <c r="E19" i="31"/>
  <c r="E17" i="31"/>
  <c r="D14" i="31"/>
  <c r="E14" i="31"/>
  <c r="E10" i="31"/>
  <c r="D24" i="31" l="1"/>
  <c r="D22" i="31"/>
  <c r="D10" i="31"/>
  <c r="C38" i="31" l="1"/>
  <c r="C32" i="31"/>
  <c r="C31" i="31"/>
  <c r="C24" i="31"/>
  <c r="C22" i="31"/>
  <c r="C20" i="31"/>
  <c r="C17" i="31"/>
  <c r="C14" i="31"/>
  <c r="C10" i="31" l="1"/>
  <c r="R38" i="31"/>
  <c r="R36" i="31"/>
  <c r="R34" i="31"/>
  <c r="R32" i="31"/>
  <c r="R31" i="31"/>
  <c r="R30" i="31"/>
  <c r="R29" i="31"/>
  <c r="O26" i="31" l="1"/>
  <c r="S25" i="31" l="1"/>
  <c r="S23" i="31"/>
  <c r="S21" i="31"/>
  <c r="S18" i="31"/>
  <c r="S16" i="31"/>
  <c r="S15" i="31"/>
  <c r="S11" i="31"/>
  <c r="S9" i="31"/>
  <c r="N36" i="3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R29" i="32" s="1"/>
  <c r="Q28" i="32"/>
  <c r="M28" i="32"/>
  <c r="I28" i="32"/>
  <c r="D28" i="32"/>
  <c r="E28" i="32" s="1"/>
  <c r="R28" i="32" s="1"/>
  <c r="Q27" i="32"/>
  <c r="M27" i="32"/>
  <c r="I27" i="32"/>
  <c r="E27" i="32"/>
  <c r="R27" i="32" s="1"/>
  <c r="Q26" i="32"/>
  <c r="M26" i="32"/>
  <c r="I26" i="32"/>
  <c r="E26" i="32"/>
  <c r="R26" i="32" s="1"/>
  <c r="C26" i="32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R23" i="32" s="1"/>
  <c r="Q22" i="32"/>
  <c r="M22" i="32"/>
  <c r="I22" i="32"/>
  <c r="E22" i="32"/>
  <c r="Q21" i="32"/>
  <c r="M21" i="32"/>
  <c r="I21" i="32"/>
  <c r="C21" i="32"/>
  <c r="B21" i="32"/>
  <c r="E21" i="32" s="1"/>
  <c r="R21" i="32" s="1"/>
  <c r="Q20" i="32"/>
  <c r="M20" i="32"/>
  <c r="I20" i="32"/>
  <c r="E20" i="32"/>
  <c r="R20" i="32" s="1"/>
  <c r="Q19" i="32"/>
  <c r="M19" i="32"/>
  <c r="I19" i="32"/>
  <c r="E19" i="32"/>
  <c r="R19" i="32" s="1"/>
  <c r="Q18" i="32"/>
  <c r="M18" i="32"/>
  <c r="I18" i="32"/>
  <c r="E18" i="32"/>
  <c r="R18" i="32" s="1"/>
  <c r="B18" i="32"/>
  <c r="Q17" i="32"/>
  <c r="M17" i="32"/>
  <c r="I17" i="32"/>
  <c r="E17" i="32"/>
  <c r="C17" i="32"/>
  <c r="Q16" i="32"/>
  <c r="M16" i="32"/>
  <c r="I16" i="32"/>
  <c r="E16" i="32"/>
  <c r="Q15" i="32"/>
  <c r="M15" i="32"/>
  <c r="I15" i="32"/>
  <c r="E15" i="32"/>
  <c r="Q14" i="32"/>
  <c r="M14" i="32"/>
  <c r="M30" i="32" s="1"/>
  <c r="I14" i="32"/>
  <c r="C14" i="32"/>
  <c r="B14" i="32"/>
  <c r="B30" i="32" s="1"/>
  <c r="Q13" i="32"/>
  <c r="M13" i="32"/>
  <c r="I13" i="32"/>
  <c r="E13" i="32"/>
  <c r="R13" i="32" s="1"/>
  <c r="R22" i="32" l="1"/>
  <c r="C30" i="32"/>
  <c r="E14" i="32"/>
  <c r="E30" i="32" s="1"/>
  <c r="R15" i="32"/>
  <c r="R16" i="32"/>
  <c r="Q30" i="32"/>
  <c r="R17" i="32"/>
  <c r="R24" i="32"/>
  <c r="R25" i="32"/>
  <c r="I30" i="32"/>
  <c r="D30" i="32"/>
  <c r="R14" i="32"/>
  <c r="R30" i="32" s="1"/>
  <c r="S24" i="31" l="1"/>
  <c r="S19" i="31" l="1"/>
  <c r="S22" i="31"/>
  <c r="S20" i="31"/>
  <c r="S13" i="31"/>
  <c r="S14" i="31" l="1"/>
  <c r="S17" i="31"/>
  <c r="S10" i="31"/>
  <c r="S26" i="31" l="1"/>
  <c r="C26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9" i="31"/>
  <c r="R26" i="31" l="1"/>
  <c r="N26" i="31"/>
  <c r="F26" i="31"/>
  <c r="J26" i="31"/>
  <c r="D26" i="31"/>
  <c r="E26" i="31"/>
  <c r="G26" i="31"/>
  <c r="H26" i="31"/>
  <c r="I26" i="31"/>
  <c r="L26" i="31"/>
  <c r="M26" i="31"/>
  <c r="P26" i="31"/>
  <c r="Q26" i="3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<sst xmlns="http://schemas.openxmlformats.org/spreadsheetml/2006/main" count="150" uniqueCount="59">
  <si>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</si>
  <si>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</si>
  <si>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</si>
  <si>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</si>
  <si>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</si>
  <si>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</si>
  <si>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</si>
  <si>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</si>
  <si>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</si>
  <si>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</si>
  <si>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</si>
  <si>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</si>
  <si>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</si>
  <si>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</si>
  <si>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</si>
  <si>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</si>
  <si>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</si>
  <si>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</si>
  <si>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</si>
  <si>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</si>
  <si>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</si>
  <si>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</si>
  <si>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</si>
  <si>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</si>
  <si>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</si>
  <si>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</si>
  <si>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</si>
  <si>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</si>
  <si>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</si>
  <si>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</si>
  <si>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</si>
  <si>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</si>
  <si>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</si>
  <si>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</si>
  <si>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</si>
  <si>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</si>
  <si>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</si>
  <si>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</si>
  <si>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</si>
  <si>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</si>
  <si>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</si>
  <si>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</si>
  <si>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</si>
  <si>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</si>
  <si>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</si>
  <si>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</si>
  <si>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</si>
  <si>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</si>
  <si>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</si>
  <si>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</si>
  <si>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</si>
  <si>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</si>
  <si>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</si>
  <si>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</si>
  <si>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</si>
  <si>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</si>
  <si>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</si>
  <si>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>ACUMULADO GENERAL AÑO 2021</t>
  </si>
  <si>
    <t xml:space="preserve">DPTO. ESTADISTICAS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</si>
</sst>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0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165" fontId="18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1042022</xdr:colOff>
      <xdr:row>2</xdr:row>
      <xdr:rowOff>235594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" y="0"/>
          <a:ext cx="974481" cy="5646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15</xdr:col>
      <xdr:colOff>77931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4" y="60614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43296</xdr:colOff>
      <xdr:row>0</xdr:row>
      <xdr:rowOff>0</xdr:rowOff>
    </xdr:from>
    <xdr:to>
      <xdr:col>20</xdr:col>
      <xdr:colOff>354273</xdr:colOff>
      <xdr:row>3</xdr:row>
      <xdr:rowOff>618375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2341" y="0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5" t="s">
        <v>54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69" t="s">
        <v>50</v>
      </c>
      <c r="F11" s="15" t="s">
        <v>53</v>
      </c>
      <c r="G11" s="15" t="s">
        <v>33</v>
      </c>
      <c r="H11" s="15" t="s">
        <v>34</v>
      </c>
      <c r="I11" s="71" t="s">
        <v>47</v>
      </c>
      <c r="J11" s="15" t="s">
        <v>37</v>
      </c>
      <c r="K11" s="15" t="s">
        <v>38</v>
      </c>
      <c r="L11" s="15" t="s">
        <v>40</v>
      </c>
      <c r="M11" s="71" t="s">
        <v>48</v>
      </c>
      <c r="N11" s="15" t="s">
        <v>41</v>
      </c>
      <c r="O11" s="15" t="s">
        <v>43</v>
      </c>
      <c r="P11" s="15" t="s">
        <v>44</v>
      </c>
      <c r="Q11" s="71" t="s">
        <v>49</v>
      </c>
      <c r="R11" s="73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70"/>
      <c r="F12" s="2" t="s">
        <v>46</v>
      </c>
      <c r="G12" s="2" t="s">
        <v>46</v>
      </c>
      <c r="H12" s="2" t="s">
        <v>46</v>
      </c>
      <c r="I12" s="72"/>
      <c r="J12" s="2" t="s">
        <v>46</v>
      </c>
      <c r="K12" s="2" t="s">
        <v>46</v>
      </c>
      <c r="L12" s="2" t="s">
        <v>46</v>
      </c>
      <c r="M12" s="72"/>
      <c r="N12" s="2" t="s">
        <v>46</v>
      </c>
      <c r="O12" s="2" t="s">
        <v>46</v>
      </c>
      <c r="P12" s="2" t="s">
        <v>46</v>
      </c>
      <c r="Q12" s="72"/>
      <c r="R12" s="74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40"/>
  <sheetViews>
    <sheetView tabSelected="1" topLeftCell="B1" zoomScale="110" zoomScaleNormal="110" workbookViewId="0">
      <selection activeCell="V4" sqref="V4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hidden="1" customWidth="1"/>
    <col min="5" max="5" width="8.42578125" hidden="1" customWidth="1"/>
    <col min="6" max="6" width="9.140625" hidden="1" customWidth="1"/>
    <col min="7" max="9" width="8.7109375" hidden="1" customWidth="1"/>
    <col min="10" max="10" width="9.140625" hidden="1" customWidth="1"/>
    <col min="11" max="13" width="8.7109375" hidden="1" customWidth="1"/>
    <col min="14" max="14" width="8.28515625" hidden="1" customWidth="1"/>
    <col min="15" max="16" width="8.7109375" customWidth="1"/>
    <col min="17" max="17" width="7.85546875" customWidth="1"/>
    <col min="18" max="18" width="8.7109375" customWidth="1"/>
    <col min="19" max="19" width="16.5703125" hidden="1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76" t="s">
        <v>56</v>
      </c>
      <c r="G7" s="49" t="s">
        <v>53</v>
      </c>
      <c r="H7" s="49" t="s">
        <v>33</v>
      </c>
      <c r="I7" s="49" t="s">
        <v>34</v>
      </c>
      <c r="J7" s="76" t="s">
        <v>47</v>
      </c>
      <c r="K7" s="49" t="s">
        <v>37</v>
      </c>
      <c r="L7" s="49" t="s">
        <v>38</v>
      </c>
      <c r="M7" s="49" t="s">
        <v>40</v>
      </c>
      <c r="N7" s="76" t="s">
        <v>48</v>
      </c>
      <c r="O7" s="49" t="s">
        <v>41</v>
      </c>
      <c r="P7" s="49" t="s">
        <v>43</v>
      </c>
      <c r="Q7" s="49" t="s">
        <v>44</v>
      </c>
      <c r="R7" s="76" t="s">
        <v>49</v>
      </c>
      <c r="S7" s="78" t="s">
        <v>57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77"/>
      <c r="G8" s="51" t="s">
        <v>46</v>
      </c>
      <c r="H8" s="51" t="s">
        <v>46</v>
      </c>
      <c r="I8" s="51" t="s">
        <v>46</v>
      </c>
      <c r="J8" s="77"/>
      <c r="K8" s="51" t="s">
        <v>46</v>
      </c>
      <c r="L8" s="51" t="s">
        <v>46</v>
      </c>
      <c r="M8" s="51" t="s">
        <v>46</v>
      </c>
      <c r="N8" s="77"/>
      <c r="O8" s="51" t="s">
        <v>46</v>
      </c>
      <c r="P8" s="51" t="s">
        <v>46</v>
      </c>
      <c r="Q8" s="51" t="s">
        <v>46</v>
      </c>
      <c r="R8" s="77"/>
      <c r="S8" s="79"/>
    </row>
    <row r="9" spans="2:38" ht="13.5" thickBot="1" x14ac:dyDescent="0.25">
      <c r="B9" s="52" t="s">
        <v>2</v>
      </c>
      <c r="C9" s="53">
        <v>175</v>
      </c>
      <c r="D9" s="53">
        <v>320</v>
      </c>
      <c r="E9" s="54">
        <v>389</v>
      </c>
      <c r="F9" s="55">
        <f>SUM(C9:E9)</f>
        <v>884</v>
      </c>
      <c r="G9" s="54">
        <v>486</v>
      </c>
      <c r="H9" s="54">
        <v>644</v>
      </c>
      <c r="I9" s="56">
        <v>608</v>
      </c>
      <c r="J9" s="55">
        <f>SUM(G9:I9)</f>
        <v>1738</v>
      </c>
      <c r="K9" s="54">
        <v>499</v>
      </c>
      <c r="L9" s="54">
        <v>528</v>
      </c>
      <c r="M9" s="54">
        <v>485</v>
      </c>
      <c r="N9" s="55">
        <f>SUM(K9:M9)</f>
        <v>1512</v>
      </c>
      <c r="O9" s="57">
        <v>424</v>
      </c>
      <c r="P9" s="56">
        <v>406</v>
      </c>
      <c r="Q9" s="56">
        <v>258</v>
      </c>
      <c r="R9" s="55">
        <f>SUM(O9:Q9)</f>
        <v>1088</v>
      </c>
      <c r="S9" s="58">
        <f>+C9+D9+E9+G9+H9+I9+K9+L9+M9+O9+P9+Q9</f>
        <v>5222</v>
      </c>
    </row>
    <row r="10" spans="2:38" ht="27.75" customHeight="1" thickBot="1" x14ac:dyDescent="0.25">
      <c r="B10" s="52" t="s">
        <v>3</v>
      </c>
      <c r="C10" s="53">
        <f>1614-175</f>
        <v>1439</v>
      </c>
      <c r="D10" s="53">
        <f>3498-320</f>
        <v>3178</v>
      </c>
      <c r="E10" s="54">
        <f>4135-389</f>
        <v>3746</v>
      </c>
      <c r="F10" s="55">
        <f t="shared" ref="F10:F25" si="0">SUM(C10:E10)</f>
        <v>8363</v>
      </c>
      <c r="G10" s="54">
        <v>3931</v>
      </c>
      <c r="H10" s="54">
        <v>5796</v>
      </c>
      <c r="I10" s="54">
        <f>5577-I9</f>
        <v>4969</v>
      </c>
      <c r="J10" s="55">
        <f>SUM(G10:I10)</f>
        <v>14696</v>
      </c>
      <c r="K10" s="54">
        <f>5426-K9</f>
        <v>4927</v>
      </c>
      <c r="L10" s="54">
        <f>5853-L9</f>
        <v>5325</v>
      </c>
      <c r="M10" s="54">
        <f>5826-M9</f>
        <v>5341</v>
      </c>
      <c r="N10" s="55">
        <f t="shared" ref="N10:N25" si="1">SUM(K10:M10)</f>
        <v>15593</v>
      </c>
      <c r="O10" s="56">
        <f>6068-424</f>
        <v>5644</v>
      </c>
      <c r="P10" s="56">
        <v>5632</v>
      </c>
      <c r="Q10" s="56">
        <v>3502</v>
      </c>
      <c r="R10" s="55">
        <f t="shared" ref="R10:R25" si="2">SUM(O10:Q10)</f>
        <v>14778</v>
      </c>
      <c r="S10" s="58">
        <f t="shared" ref="S10:S25" si="3">+C10+D10+E10+G10+H10+I10+K10+L10+M10+O10+P10+Q10</f>
        <v>53430</v>
      </c>
    </row>
    <row r="11" spans="2:38" ht="13.5" thickBot="1" x14ac:dyDescent="0.25">
      <c r="B11" s="52" t="s">
        <v>4</v>
      </c>
      <c r="C11" s="53">
        <v>685</v>
      </c>
      <c r="D11" s="53">
        <v>647</v>
      </c>
      <c r="E11" s="54">
        <v>495</v>
      </c>
      <c r="F11" s="55">
        <f t="shared" si="0"/>
        <v>1827</v>
      </c>
      <c r="G11" s="54">
        <v>605</v>
      </c>
      <c r="H11" s="54">
        <v>743</v>
      </c>
      <c r="I11" s="54">
        <v>625</v>
      </c>
      <c r="J11" s="55">
        <f t="shared" ref="J11:J25" si="4">SUM(G11:I11)</f>
        <v>1973</v>
      </c>
      <c r="K11" s="54">
        <v>670</v>
      </c>
      <c r="L11" s="54">
        <v>763</v>
      </c>
      <c r="M11" s="54">
        <v>819</v>
      </c>
      <c r="N11" s="55">
        <f t="shared" si="1"/>
        <v>2252</v>
      </c>
      <c r="O11" s="57">
        <v>567</v>
      </c>
      <c r="P11" s="56">
        <v>776</v>
      </c>
      <c r="Q11" s="56">
        <v>788</v>
      </c>
      <c r="R11" s="55">
        <f t="shared" si="2"/>
        <v>2131</v>
      </c>
      <c r="S11" s="58">
        <f t="shared" si="3"/>
        <v>8183</v>
      </c>
    </row>
    <row r="12" spans="2:38" ht="13.5" thickBot="1" x14ac:dyDescent="0.25">
      <c r="B12" s="52" t="s">
        <v>35</v>
      </c>
      <c r="C12" s="53">
        <v>224</v>
      </c>
      <c r="D12" s="53">
        <v>281</v>
      </c>
      <c r="E12" s="54">
        <v>288</v>
      </c>
      <c r="F12" s="55">
        <f t="shared" si="0"/>
        <v>793</v>
      </c>
      <c r="G12" s="54">
        <v>302</v>
      </c>
      <c r="H12" s="54">
        <v>334</v>
      </c>
      <c r="I12" s="54">
        <v>345</v>
      </c>
      <c r="J12" s="55">
        <f t="shared" si="4"/>
        <v>981</v>
      </c>
      <c r="K12" s="54">
        <v>305</v>
      </c>
      <c r="L12" s="54">
        <v>339</v>
      </c>
      <c r="M12" s="54">
        <v>360</v>
      </c>
      <c r="N12" s="55">
        <f t="shared" si="1"/>
        <v>1004</v>
      </c>
      <c r="O12" s="57">
        <v>304</v>
      </c>
      <c r="P12" s="56">
        <v>350</v>
      </c>
      <c r="Q12" s="56">
        <v>286</v>
      </c>
      <c r="R12" s="55">
        <f t="shared" si="2"/>
        <v>940</v>
      </c>
      <c r="S12" s="58">
        <f>+C12+D12+E12+G12+H12+I12+K12+L12+M12+O12+P12+Q12</f>
        <v>3718</v>
      </c>
      <c r="V12" s="66"/>
    </row>
    <row r="13" spans="2:38" ht="19.5" customHeight="1" thickBot="1" x14ac:dyDescent="0.25">
      <c r="B13" s="52" t="s">
        <v>36</v>
      </c>
      <c r="C13" s="53">
        <v>213</v>
      </c>
      <c r="D13" s="53">
        <v>292</v>
      </c>
      <c r="E13" s="54">
        <v>268</v>
      </c>
      <c r="F13" s="55">
        <f t="shared" si="0"/>
        <v>773</v>
      </c>
      <c r="G13" s="54">
        <v>319</v>
      </c>
      <c r="H13" s="54">
        <v>327</v>
      </c>
      <c r="I13" s="54">
        <v>345</v>
      </c>
      <c r="J13" s="55">
        <f t="shared" si="4"/>
        <v>991</v>
      </c>
      <c r="K13" s="54">
        <v>304</v>
      </c>
      <c r="L13" s="54">
        <v>346</v>
      </c>
      <c r="M13" s="54">
        <v>360</v>
      </c>
      <c r="N13" s="55">
        <f t="shared" si="1"/>
        <v>1010</v>
      </c>
      <c r="O13" s="59">
        <v>294</v>
      </c>
      <c r="P13" s="56">
        <v>350</v>
      </c>
      <c r="Q13" s="56">
        <v>289</v>
      </c>
      <c r="R13" s="55">
        <f t="shared" si="2"/>
        <v>933</v>
      </c>
      <c r="S13" s="58">
        <f t="shared" si="3"/>
        <v>3707</v>
      </c>
    </row>
    <row r="14" spans="2:38" ht="24.75" thickBot="1" x14ac:dyDescent="0.25">
      <c r="B14" s="52" t="s">
        <v>5</v>
      </c>
      <c r="C14" s="53">
        <f>256-40</f>
        <v>216</v>
      </c>
      <c r="D14" s="53">
        <f>70+200+3+5+18+1+27+6+9</f>
        <v>339</v>
      </c>
      <c r="E14" s="54">
        <f>70+201+21+6+4+13+33+13+9</f>
        <v>370</v>
      </c>
      <c r="F14" s="55">
        <f t="shared" si="0"/>
        <v>925</v>
      </c>
      <c r="G14" s="54">
        <v>373</v>
      </c>
      <c r="H14" s="54">
        <v>433</v>
      </c>
      <c r="I14" s="54">
        <v>469</v>
      </c>
      <c r="J14" s="55">
        <f t="shared" si="4"/>
        <v>1275</v>
      </c>
      <c r="K14" s="54">
        <f>355+18</f>
        <v>373</v>
      </c>
      <c r="L14" s="54">
        <f>431+25</f>
        <v>456</v>
      </c>
      <c r="M14" s="54">
        <v>550</v>
      </c>
      <c r="N14" s="55">
        <f t="shared" si="1"/>
        <v>1379</v>
      </c>
      <c r="O14" s="59">
        <f>68+254+18+6+2+7+19+1+7+22+19+2+7</f>
        <v>432</v>
      </c>
      <c r="P14" s="56">
        <v>657</v>
      </c>
      <c r="Q14" s="56">
        <v>368</v>
      </c>
      <c r="R14" s="55">
        <f t="shared" si="2"/>
        <v>1457</v>
      </c>
      <c r="S14" s="58">
        <f t="shared" si="3"/>
        <v>5036</v>
      </c>
    </row>
    <row r="15" spans="2:38" ht="21.75" customHeight="1" thickBot="1" x14ac:dyDescent="0.25">
      <c r="B15" s="52" t="s">
        <v>6</v>
      </c>
      <c r="C15" s="53">
        <v>40</v>
      </c>
      <c r="D15" s="53">
        <v>36</v>
      </c>
      <c r="E15" s="54">
        <v>87</v>
      </c>
      <c r="F15" s="55">
        <f t="shared" si="0"/>
        <v>163</v>
      </c>
      <c r="G15" s="54">
        <v>179</v>
      </c>
      <c r="H15" s="54">
        <v>167</v>
      </c>
      <c r="I15" s="54">
        <v>99</v>
      </c>
      <c r="J15" s="55">
        <f t="shared" si="4"/>
        <v>445</v>
      </c>
      <c r="K15" s="54">
        <v>206</v>
      </c>
      <c r="L15" s="54">
        <v>210</v>
      </c>
      <c r="M15" s="54">
        <v>88</v>
      </c>
      <c r="N15" s="55">
        <f t="shared" si="1"/>
        <v>504</v>
      </c>
      <c r="O15" s="59">
        <v>210</v>
      </c>
      <c r="P15" s="56">
        <v>182</v>
      </c>
      <c r="Q15" s="56">
        <v>158</v>
      </c>
      <c r="R15" s="55">
        <f t="shared" si="2"/>
        <v>550</v>
      </c>
      <c r="S15" s="58">
        <f t="shared" si="3"/>
        <v>1662</v>
      </c>
    </row>
    <row r="16" spans="2:38" ht="13.5" thickBot="1" x14ac:dyDescent="0.25">
      <c r="B16" s="52" t="s">
        <v>7</v>
      </c>
      <c r="C16" s="53">
        <v>0</v>
      </c>
      <c r="D16" s="53">
        <v>0</v>
      </c>
      <c r="E16" s="54">
        <v>0</v>
      </c>
      <c r="F16" s="55">
        <f t="shared" si="0"/>
        <v>0</v>
      </c>
      <c r="G16" s="54">
        <v>0</v>
      </c>
      <c r="H16" s="54">
        <v>0</v>
      </c>
      <c r="I16" s="54">
        <v>0</v>
      </c>
      <c r="J16" s="55">
        <f t="shared" si="4"/>
        <v>0</v>
      </c>
      <c r="K16" s="54">
        <v>0</v>
      </c>
      <c r="L16" s="54">
        <v>0</v>
      </c>
      <c r="M16" s="54">
        <v>0</v>
      </c>
      <c r="N16" s="55">
        <f t="shared" si="1"/>
        <v>0</v>
      </c>
      <c r="O16" s="57">
        <v>0</v>
      </c>
      <c r="P16" s="56">
        <v>0</v>
      </c>
      <c r="Q16" s="56">
        <v>0</v>
      </c>
      <c r="R16" s="55">
        <f t="shared" si="2"/>
        <v>0</v>
      </c>
      <c r="S16" s="58">
        <f t="shared" si="3"/>
        <v>0</v>
      </c>
    </row>
    <row r="17" spans="2:23" ht="13.5" thickBot="1" x14ac:dyDescent="0.25">
      <c r="B17" s="52" t="s">
        <v>8</v>
      </c>
      <c r="C17" s="53">
        <f>142+192+192+180+31</f>
        <v>737</v>
      </c>
      <c r="D17" s="53">
        <v>1170</v>
      </c>
      <c r="E17" s="54">
        <f>244+255+181</f>
        <v>680</v>
      </c>
      <c r="F17" s="55">
        <f t="shared" si="0"/>
        <v>2587</v>
      </c>
      <c r="G17" s="54">
        <v>1087</v>
      </c>
      <c r="H17" s="54">
        <v>874</v>
      </c>
      <c r="I17" s="54">
        <v>984</v>
      </c>
      <c r="J17" s="55">
        <f t="shared" si="4"/>
        <v>2945</v>
      </c>
      <c r="K17" s="54">
        <v>787</v>
      </c>
      <c r="L17" s="54">
        <v>887</v>
      </c>
      <c r="M17" s="54">
        <f>1298+75</f>
        <v>1373</v>
      </c>
      <c r="N17" s="55">
        <f t="shared" si="1"/>
        <v>3047</v>
      </c>
      <c r="O17" s="65">
        <f>405+464+462+85</f>
        <v>1416</v>
      </c>
      <c r="P17" s="56">
        <f>343+357+191+265+112</f>
        <v>1268</v>
      </c>
      <c r="Q17" s="56">
        <f>350+294+313+230+71</f>
        <v>1258</v>
      </c>
      <c r="R17" s="55">
        <f t="shared" si="2"/>
        <v>3942</v>
      </c>
      <c r="S17" s="58">
        <f t="shared" si="3"/>
        <v>12521</v>
      </c>
    </row>
    <row r="18" spans="2:23" ht="13.5" thickBot="1" x14ac:dyDescent="0.25">
      <c r="B18" s="52" t="s">
        <v>9</v>
      </c>
      <c r="C18" s="53">
        <v>456</v>
      </c>
      <c r="D18" s="53">
        <v>371</v>
      </c>
      <c r="E18" s="54">
        <v>364</v>
      </c>
      <c r="F18" s="55">
        <f t="shared" si="0"/>
        <v>1191</v>
      </c>
      <c r="G18" s="54">
        <v>447</v>
      </c>
      <c r="H18" s="54">
        <v>421</v>
      </c>
      <c r="I18" s="54">
        <v>441</v>
      </c>
      <c r="J18" s="55">
        <f t="shared" si="4"/>
        <v>1309</v>
      </c>
      <c r="K18" s="54">
        <v>426</v>
      </c>
      <c r="L18" s="54">
        <v>490</v>
      </c>
      <c r="M18" s="54">
        <v>477</v>
      </c>
      <c r="N18" s="55">
        <f t="shared" si="1"/>
        <v>1393</v>
      </c>
      <c r="O18" s="57">
        <v>439</v>
      </c>
      <c r="P18" s="56">
        <v>497</v>
      </c>
      <c r="Q18" s="56">
        <v>489</v>
      </c>
      <c r="R18" s="55">
        <f t="shared" si="2"/>
        <v>1425</v>
      </c>
      <c r="S18" s="58">
        <f t="shared" si="3"/>
        <v>5318</v>
      </c>
    </row>
    <row r="19" spans="2:23" ht="29.25" customHeight="1" thickBot="1" x14ac:dyDescent="0.25">
      <c r="B19" s="52" t="s">
        <v>10</v>
      </c>
      <c r="C19" s="53">
        <v>3425</v>
      </c>
      <c r="D19" s="53">
        <v>3525</v>
      </c>
      <c r="E19" s="54">
        <f>3007+24</f>
        <v>3031</v>
      </c>
      <c r="F19" s="55">
        <f t="shared" si="0"/>
        <v>9981</v>
      </c>
      <c r="G19" s="54">
        <v>4508</v>
      </c>
      <c r="H19" s="54">
        <v>4448</v>
      </c>
      <c r="I19" s="54">
        <v>4695</v>
      </c>
      <c r="J19" s="55">
        <f t="shared" si="4"/>
        <v>13651</v>
      </c>
      <c r="K19" s="54">
        <f>5259+33</f>
        <v>5292</v>
      </c>
      <c r="L19" s="54">
        <f>5376+30</f>
        <v>5406</v>
      </c>
      <c r="M19" s="54">
        <f>6808-222-96-4</f>
        <v>6486</v>
      </c>
      <c r="N19" s="55">
        <f t="shared" si="1"/>
        <v>17184</v>
      </c>
      <c r="O19" s="57">
        <f>10948+145</f>
        <v>11093</v>
      </c>
      <c r="P19" s="56">
        <f>4926+74</f>
        <v>5000</v>
      </c>
      <c r="Q19" s="56">
        <v>3748</v>
      </c>
      <c r="R19" s="55">
        <f t="shared" si="2"/>
        <v>19841</v>
      </c>
      <c r="S19" s="58">
        <f t="shared" si="3"/>
        <v>60657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f>2+13</f>
        <v>15</v>
      </c>
      <c r="D20" s="53">
        <v>103</v>
      </c>
      <c r="E20" s="54">
        <f>13+104</f>
        <v>117</v>
      </c>
      <c r="F20" s="55">
        <f t="shared" si="0"/>
        <v>235</v>
      </c>
      <c r="G20" s="54">
        <v>143</v>
      </c>
      <c r="H20" s="54">
        <v>177</v>
      </c>
      <c r="I20" s="54">
        <f>85+159</f>
        <v>244</v>
      </c>
      <c r="J20" s="55">
        <f t="shared" si="4"/>
        <v>564</v>
      </c>
      <c r="K20" s="54">
        <f>120+49</f>
        <v>169</v>
      </c>
      <c r="L20" s="54">
        <f>136+38</f>
        <v>174</v>
      </c>
      <c r="M20" s="54">
        <f>183+72</f>
        <v>255</v>
      </c>
      <c r="N20" s="55">
        <f t="shared" si="1"/>
        <v>598</v>
      </c>
      <c r="O20" s="57">
        <f>105+48</f>
        <v>153</v>
      </c>
      <c r="P20" s="56">
        <f>92+150</f>
        <v>242</v>
      </c>
      <c r="Q20" s="56">
        <f>125+47</f>
        <v>172</v>
      </c>
      <c r="R20" s="55">
        <f t="shared" si="2"/>
        <v>567</v>
      </c>
      <c r="S20" s="58">
        <f t="shared" si="3"/>
        <v>1964</v>
      </c>
    </row>
    <row r="21" spans="2:23" ht="24.75" thickBot="1" x14ac:dyDescent="0.25">
      <c r="B21" s="52" t="s">
        <v>12</v>
      </c>
      <c r="C21" s="53">
        <v>13963</v>
      </c>
      <c r="D21" s="53">
        <v>20540</v>
      </c>
      <c r="E21" s="54">
        <v>16977</v>
      </c>
      <c r="F21" s="55">
        <f t="shared" si="0"/>
        <v>51480</v>
      </c>
      <c r="G21" s="54">
        <v>20278</v>
      </c>
      <c r="H21" s="54">
        <v>23080</v>
      </c>
      <c r="I21" s="54">
        <v>23120</v>
      </c>
      <c r="J21" s="55">
        <f t="shared" si="4"/>
        <v>66478</v>
      </c>
      <c r="K21" s="54">
        <v>17213</v>
      </c>
      <c r="L21" s="54">
        <v>23233</v>
      </c>
      <c r="M21" s="54">
        <v>25138</v>
      </c>
      <c r="N21" s="55">
        <f t="shared" si="1"/>
        <v>65584</v>
      </c>
      <c r="O21" s="65">
        <v>23752</v>
      </c>
      <c r="P21" s="56">
        <v>23370</v>
      </c>
      <c r="Q21" s="56">
        <v>24887</v>
      </c>
      <c r="R21" s="55">
        <f t="shared" si="2"/>
        <v>72009</v>
      </c>
      <c r="S21" s="58">
        <f t="shared" si="3"/>
        <v>255551</v>
      </c>
      <c r="U21" s="26"/>
    </row>
    <row r="22" spans="2:23" ht="24.75" thickBot="1" x14ac:dyDescent="0.25">
      <c r="B22" s="52" t="s">
        <v>13</v>
      </c>
      <c r="C22" s="53">
        <f>210+715+1074</f>
        <v>1999</v>
      </c>
      <c r="D22" s="53">
        <f>232+742+1090</f>
        <v>2064</v>
      </c>
      <c r="E22" s="53">
        <f>276+556+1266</f>
        <v>2098</v>
      </c>
      <c r="F22" s="55">
        <f t="shared" si="0"/>
        <v>6161</v>
      </c>
      <c r="G22" s="54">
        <v>2492</v>
      </c>
      <c r="H22" s="54">
        <v>2340</v>
      </c>
      <c r="I22" s="54">
        <f>421+859+1284</f>
        <v>2564</v>
      </c>
      <c r="J22" s="55">
        <f t="shared" si="4"/>
        <v>7396</v>
      </c>
      <c r="K22" s="54">
        <f>357+834+1186</f>
        <v>2377</v>
      </c>
      <c r="L22" s="54">
        <f>333+876+1524</f>
        <v>2733</v>
      </c>
      <c r="M22" s="54">
        <f>371+1049+1686</f>
        <v>3106</v>
      </c>
      <c r="N22" s="55">
        <f t="shared" si="1"/>
        <v>8216</v>
      </c>
      <c r="O22" s="65">
        <f>231+670+1092</f>
        <v>1993</v>
      </c>
      <c r="P22" s="56">
        <f>238+977+1092</f>
        <v>2307</v>
      </c>
      <c r="Q22" s="56">
        <f>218+819+1308</f>
        <v>2345</v>
      </c>
      <c r="R22" s="55">
        <f t="shared" si="2"/>
        <v>6645</v>
      </c>
      <c r="S22" s="58">
        <f t="shared" si="3"/>
        <v>28418</v>
      </c>
    </row>
    <row r="23" spans="2:23" ht="13.5" thickBot="1" x14ac:dyDescent="0.25">
      <c r="B23" s="52" t="s">
        <v>14</v>
      </c>
      <c r="C23" s="53">
        <v>176</v>
      </c>
      <c r="D23" s="53">
        <v>181</v>
      </c>
      <c r="E23" s="53">
        <v>179</v>
      </c>
      <c r="F23" s="55">
        <f t="shared" si="0"/>
        <v>536</v>
      </c>
      <c r="G23" s="54">
        <v>187</v>
      </c>
      <c r="H23" s="54">
        <v>186</v>
      </c>
      <c r="I23" s="54">
        <v>207</v>
      </c>
      <c r="J23" s="55">
        <f t="shared" si="4"/>
        <v>580</v>
      </c>
      <c r="K23" s="54">
        <v>169</v>
      </c>
      <c r="L23" s="54">
        <v>201</v>
      </c>
      <c r="M23" s="54">
        <v>253</v>
      </c>
      <c r="N23" s="55">
        <f t="shared" si="1"/>
        <v>623</v>
      </c>
      <c r="O23" s="57">
        <v>165</v>
      </c>
      <c r="P23" s="56">
        <v>348</v>
      </c>
      <c r="Q23" s="56">
        <v>210</v>
      </c>
      <c r="R23" s="55">
        <f t="shared" si="2"/>
        <v>723</v>
      </c>
      <c r="S23" s="58">
        <f t="shared" si="3"/>
        <v>2462</v>
      </c>
    </row>
    <row r="24" spans="2:23" ht="13.5" thickBot="1" x14ac:dyDescent="0.25">
      <c r="B24" s="52" t="s">
        <v>15</v>
      </c>
      <c r="C24" s="53">
        <f>148+95</f>
        <v>243</v>
      </c>
      <c r="D24" s="53">
        <f>367+7</f>
        <v>374</v>
      </c>
      <c r="E24" s="54">
        <f>286+82+3</f>
        <v>371</v>
      </c>
      <c r="F24" s="55">
        <f t="shared" si="0"/>
        <v>988</v>
      </c>
      <c r="G24" s="54">
        <v>386</v>
      </c>
      <c r="H24" s="54">
        <v>420</v>
      </c>
      <c r="I24" s="54">
        <v>389</v>
      </c>
      <c r="J24" s="55">
        <f t="shared" si="4"/>
        <v>1195</v>
      </c>
      <c r="K24" s="54">
        <v>414</v>
      </c>
      <c r="L24" s="54">
        <v>389</v>
      </c>
      <c r="M24" s="54">
        <f>222+96+4</f>
        <v>322</v>
      </c>
      <c r="N24" s="55">
        <f t="shared" si="1"/>
        <v>1125</v>
      </c>
      <c r="O24" s="57">
        <v>359</v>
      </c>
      <c r="P24" s="56">
        <f>418+4</f>
        <v>422</v>
      </c>
      <c r="Q24" s="56">
        <v>264</v>
      </c>
      <c r="R24" s="55">
        <f t="shared" si="2"/>
        <v>1045</v>
      </c>
      <c r="S24" s="58">
        <f t="shared" si="3"/>
        <v>4353</v>
      </c>
    </row>
    <row r="25" spans="2:23" ht="13.5" thickBot="1" x14ac:dyDescent="0.25">
      <c r="B25" s="52" t="s">
        <v>16</v>
      </c>
      <c r="C25" s="53">
        <v>0</v>
      </c>
      <c r="D25" s="53">
        <v>17</v>
      </c>
      <c r="E25" s="54">
        <v>23</v>
      </c>
      <c r="F25" s="55">
        <f t="shared" si="0"/>
        <v>40</v>
      </c>
      <c r="G25" s="54">
        <v>20</v>
      </c>
      <c r="H25" s="54">
        <v>20</v>
      </c>
      <c r="I25" s="54">
        <v>31</v>
      </c>
      <c r="J25" s="55">
        <f t="shared" si="4"/>
        <v>71</v>
      </c>
      <c r="K25" s="54">
        <v>18</v>
      </c>
      <c r="L25" s="54">
        <v>18</v>
      </c>
      <c r="M25" s="54">
        <v>36</v>
      </c>
      <c r="N25" s="55">
        <f t="shared" si="1"/>
        <v>72</v>
      </c>
      <c r="O25" s="59">
        <v>28</v>
      </c>
      <c r="P25" s="56">
        <v>21</v>
      </c>
      <c r="Q25" s="56">
        <v>0</v>
      </c>
      <c r="R25" s="55">
        <f t="shared" si="2"/>
        <v>49</v>
      </c>
      <c r="S25" s="58">
        <f t="shared" si="3"/>
        <v>232</v>
      </c>
    </row>
    <row r="26" spans="2:23" ht="13.5" thickBot="1" x14ac:dyDescent="0.25">
      <c r="B26" s="60" t="s">
        <v>17</v>
      </c>
      <c r="C26" s="61">
        <f>SUM(C9:C25)</f>
        <v>24006</v>
      </c>
      <c r="D26" s="61">
        <f t="shared" ref="D26:P26" si="5">SUM(D9:D25)</f>
        <v>33438</v>
      </c>
      <c r="E26" s="61">
        <f t="shared" si="5"/>
        <v>29483</v>
      </c>
      <c r="F26" s="55">
        <f>SUM(F9:F25)</f>
        <v>86927</v>
      </c>
      <c r="G26" s="61">
        <f t="shared" si="5"/>
        <v>35743</v>
      </c>
      <c r="H26" s="61">
        <f t="shared" si="5"/>
        <v>40410</v>
      </c>
      <c r="I26" s="61">
        <f t="shared" si="5"/>
        <v>40135</v>
      </c>
      <c r="J26" s="55">
        <f>SUM(J9:J25)</f>
        <v>116288</v>
      </c>
      <c r="K26" s="61">
        <f>SUM(K9:K25)</f>
        <v>34149</v>
      </c>
      <c r="L26" s="61">
        <f t="shared" si="5"/>
        <v>41498</v>
      </c>
      <c r="M26" s="61">
        <f t="shared" si="5"/>
        <v>45449</v>
      </c>
      <c r="N26" s="55">
        <f>SUM(N9:N25)</f>
        <v>121096</v>
      </c>
      <c r="O26" s="61">
        <f>SUM(O9:O25)</f>
        <v>47273</v>
      </c>
      <c r="P26" s="61">
        <f t="shared" si="5"/>
        <v>41828</v>
      </c>
      <c r="Q26" s="61">
        <f>SUM(Q9:Q25)</f>
        <v>39022</v>
      </c>
      <c r="R26" s="55">
        <f>SUM(R9:R25)</f>
        <v>128123</v>
      </c>
      <c r="S26" s="62">
        <f>SUM(S9:S25)</f>
        <v>452434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3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3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3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4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40" spans="2:18" ht="14.25" customHeight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YONALVIS DE LEON</cp:lastModifiedBy>
  <cp:lastPrinted>2022-01-07T12:25:28Z</cp:lastPrinted>
  <dcterms:created xsi:type="dcterms:W3CDTF">2011-12-27T01:26:45Z</dcterms:created>
  <dcterms:modified xsi:type="dcterms:W3CDTF">2022-01-07T13:20:03Z</dcterms:modified>
</cp:coreProperties>
</file>