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45" windowWidth="10515" windowHeight="3585" firstSheet="3" activeTab="3"/>
  </bookViews>
  <sheets>
    <sheet name="Hoja1" sheetId="1" state="hidden" r:id="rId1"/>
    <sheet name="mayo 22" sheetId="2" state="hidden" r:id="rId2"/>
    <sheet name="junio 2022" sheetId="3" state="hidden" r:id="rId3"/>
    <sheet name="octubre 2022" sheetId="4" r:id="rId4"/>
  </sheets>
  <calcPr calcId="144525"/>
</workbook>
</file>

<file path=xl/calcChain.xml><?xml version="1.0" encoding="utf-8"?>
<calcChain xmlns="http://schemas.openxmlformats.org/spreadsheetml/2006/main">
  <c r="G16" i="4" l="1"/>
  <c r="G17" i="4"/>
  <c r="G193" i="4"/>
  <c r="G30" i="4"/>
  <c r="G239" i="4"/>
  <c r="G225" i="4"/>
  <c r="G223" i="4"/>
  <c r="G224" i="4"/>
  <c r="E252" i="4"/>
  <c r="H122" i="4"/>
  <c r="H246" i="4"/>
  <c r="H247" i="4"/>
  <c r="H213" i="4"/>
  <c r="H214" i="4"/>
  <c r="H174" i="4"/>
  <c r="H175" i="4"/>
  <c r="H163" i="4"/>
  <c r="H131" i="4"/>
  <c r="H132" i="4"/>
  <c r="H120" i="4"/>
  <c r="H121" i="4"/>
  <c r="H98" i="4"/>
  <c r="H99" i="4"/>
  <c r="H96" i="4"/>
  <c r="H97" i="4"/>
  <c r="H93" i="4"/>
  <c r="H94" i="4"/>
  <c r="H77" i="4"/>
  <c r="H78" i="4"/>
  <c r="H67" i="4"/>
  <c r="H68" i="4"/>
  <c r="H69" i="4"/>
  <c r="H65" i="4" l="1"/>
  <c r="H66" i="4"/>
  <c r="H52" i="4"/>
  <c r="H53" i="4"/>
  <c r="H51" i="4"/>
  <c r="H135" i="4"/>
  <c r="H136" i="4"/>
  <c r="H25" i="4" l="1"/>
  <c r="H26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4" i="4"/>
  <c r="H55" i="4"/>
  <c r="H56" i="4"/>
  <c r="H57" i="4"/>
  <c r="H58" i="4"/>
  <c r="H59" i="4"/>
  <c r="H60" i="4"/>
  <c r="H61" i="4"/>
  <c r="H62" i="4"/>
  <c r="H63" i="4"/>
  <c r="H64" i="4"/>
  <c r="H70" i="4"/>
  <c r="H71" i="4"/>
  <c r="H72" i="4"/>
  <c r="H73" i="4"/>
  <c r="H74" i="4"/>
  <c r="H75" i="4"/>
  <c r="H76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5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3" i="4"/>
  <c r="H124" i="4"/>
  <c r="H125" i="4"/>
  <c r="H126" i="4"/>
  <c r="H127" i="4"/>
  <c r="H128" i="4"/>
  <c r="H129" i="4"/>
  <c r="H130" i="4"/>
  <c r="H133" i="4"/>
  <c r="H134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4" i="4"/>
  <c r="H165" i="4"/>
  <c r="H166" i="4"/>
  <c r="H167" i="4"/>
  <c r="H168" i="4"/>
  <c r="H169" i="4"/>
  <c r="H170" i="4"/>
  <c r="H171" i="4"/>
  <c r="H172" i="4"/>
  <c r="H173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9" i="4"/>
  <c r="A10" i="4" l="1"/>
  <c r="G268" i="4" l="1"/>
  <c r="F268" i="4" l="1"/>
  <c r="A11" i="4" l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E268" i="4"/>
  <c r="H268" i="4" s="1"/>
  <c r="A24" i="4" l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160" i="3"/>
  <c r="A161" i="3"/>
  <c r="A162" i="3"/>
  <c r="A163" i="3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150" i="3"/>
  <c r="A151" i="3"/>
  <c r="A152" i="3" s="1"/>
  <c r="A153" i="3" s="1"/>
  <c r="A154" i="3" s="1"/>
  <c r="A155" i="3" s="1"/>
  <c r="A156" i="3" s="1"/>
  <c r="A157" i="3" s="1"/>
  <c r="A158" i="3" s="1"/>
  <c r="A159" i="3" s="1"/>
  <c r="A39" i="3"/>
  <c r="A40" i="3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/>
  <c r="A57" i="3" s="1"/>
  <c r="A58" i="3" s="1"/>
  <c r="A59" i="3" s="1"/>
  <c r="A60" i="3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24" i="3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11" i="3"/>
  <c r="H142" i="3"/>
  <c r="G72" i="3"/>
  <c r="G10" i="3"/>
  <c r="G254" i="3"/>
  <c r="G110" i="3"/>
  <c r="H223" i="3"/>
  <c r="G108" i="3"/>
  <c r="G51" i="3"/>
  <c r="G57" i="3"/>
  <c r="G18" i="3"/>
  <c r="G180" i="3"/>
  <c r="G75" i="3"/>
  <c r="G224" i="3"/>
  <c r="G140" i="3"/>
  <c r="G24" i="3"/>
  <c r="G58" i="3"/>
  <c r="A51" i="4" l="1"/>
  <c r="H257" i="3"/>
  <c r="H258" i="3"/>
  <c r="H239" i="3"/>
  <c r="H240" i="3"/>
  <c r="H230" i="3"/>
  <c r="H231" i="3"/>
  <c r="H182" i="3"/>
  <c r="H183" i="3"/>
  <c r="H170" i="3"/>
  <c r="H165" i="3"/>
  <c r="H166" i="3"/>
  <c r="H167" i="3"/>
  <c r="H129" i="3"/>
  <c r="H130" i="3"/>
  <c r="H92" i="3"/>
  <c r="H93" i="3"/>
  <c r="H94" i="3"/>
  <c r="H95" i="3"/>
  <c r="H26" i="3"/>
  <c r="H27" i="3"/>
  <c r="H10" i="3"/>
  <c r="A52" i="4" l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31" i="3"/>
  <c r="H132" i="3"/>
  <c r="H133" i="3"/>
  <c r="H134" i="3"/>
  <c r="H135" i="3"/>
  <c r="H136" i="3"/>
  <c r="H137" i="3"/>
  <c r="H138" i="3"/>
  <c r="H139" i="3"/>
  <c r="H140" i="3"/>
  <c r="H141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8" i="3"/>
  <c r="H169" i="3"/>
  <c r="H171" i="3"/>
  <c r="H172" i="3"/>
  <c r="H173" i="3"/>
  <c r="H174" i="3"/>
  <c r="H175" i="3"/>
  <c r="H176" i="3"/>
  <c r="H177" i="3"/>
  <c r="H178" i="3"/>
  <c r="H179" i="3"/>
  <c r="H180" i="3"/>
  <c r="H181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4" i="3"/>
  <c r="H225" i="3"/>
  <c r="H226" i="3"/>
  <c r="H227" i="3"/>
  <c r="H228" i="3"/>
  <c r="H229" i="3"/>
  <c r="H232" i="3"/>
  <c r="H233" i="3"/>
  <c r="H234" i="3"/>
  <c r="H235" i="3"/>
  <c r="H236" i="3"/>
  <c r="H237" i="3"/>
  <c r="H238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9" i="3"/>
  <c r="H260" i="3"/>
  <c r="H261" i="3"/>
  <c r="H262" i="3"/>
  <c r="H263" i="3"/>
  <c r="E264" i="3"/>
  <c r="F264" i="3"/>
  <c r="G264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65" i="4" l="1"/>
  <c r="A66" i="4" s="1"/>
  <c r="H265" i="3"/>
  <c r="H264" i="3"/>
  <c r="F95" i="2"/>
  <c r="H35" i="2"/>
  <c r="G278" i="2"/>
  <c r="G86" i="2"/>
  <c r="H86" i="2" s="1"/>
  <c r="G60" i="2"/>
  <c r="H60" i="2" s="1"/>
  <c r="G68" i="2"/>
  <c r="H68" i="2" s="1"/>
  <c r="G46" i="2"/>
  <c r="H46" i="2" s="1"/>
  <c r="G52" i="2"/>
  <c r="H52" i="2" s="1"/>
  <c r="G31" i="2"/>
  <c r="H31" i="2" s="1"/>
  <c r="G95" i="2"/>
  <c r="H95" i="2" s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2" i="2"/>
  <c r="H33" i="2"/>
  <c r="H34" i="2"/>
  <c r="H36" i="2"/>
  <c r="H37" i="2"/>
  <c r="H38" i="2"/>
  <c r="H39" i="2"/>
  <c r="H40" i="2"/>
  <c r="H41" i="2"/>
  <c r="H42" i="2"/>
  <c r="H43" i="2"/>
  <c r="H44" i="2"/>
  <c r="H45" i="2"/>
  <c r="H47" i="2"/>
  <c r="H48" i="2"/>
  <c r="H49" i="2"/>
  <c r="H50" i="2"/>
  <c r="H51" i="2"/>
  <c r="H53" i="2"/>
  <c r="H54" i="2"/>
  <c r="H55" i="2"/>
  <c r="H56" i="2"/>
  <c r="H57" i="2"/>
  <c r="H58" i="2"/>
  <c r="H59" i="2"/>
  <c r="H61" i="2"/>
  <c r="H62" i="2"/>
  <c r="H63" i="2"/>
  <c r="H64" i="2"/>
  <c r="H65" i="2"/>
  <c r="H66" i="2"/>
  <c r="H67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7" i="2"/>
  <c r="H88" i="2"/>
  <c r="H89" i="2"/>
  <c r="H90" i="2"/>
  <c r="H91" i="2"/>
  <c r="H92" i="2"/>
  <c r="H93" i="2"/>
  <c r="H94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A67" i="4" l="1"/>
  <c r="A68" i="4" s="1"/>
  <c r="A69" i="4" s="1"/>
  <c r="A70" i="4" s="1"/>
  <c r="A71" i="4" s="1"/>
  <c r="A72" i="4" s="1"/>
  <c r="A73" i="4" s="1"/>
  <c r="A74" i="4" s="1"/>
  <c r="A75" i="4" s="1"/>
  <c r="A76" i="4" s="1"/>
  <c r="F278" i="2"/>
  <c r="H278" i="2" s="1"/>
  <c r="E278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8" i="2" s="1"/>
  <c r="A77" i="4" l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29" i="2"/>
  <c r="A30" i="2" s="1"/>
  <c r="A31" i="2" s="1"/>
  <c r="A32" i="2" s="1"/>
  <c r="A33" i="2" s="1"/>
  <c r="A34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6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4" i="2" s="1"/>
  <c r="A155" i="2" s="1"/>
  <c r="A156" i="2" s="1"/>
  <c r="A157" i="2" s="1"/>
  <c r="A158" i="2" s="1"/>
  <c r="A159" i="2" s="1"/>
  <c r="A160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3" i="2" s="1"/>
  <c r="A244" i="2" s="1"/>
  <c r="A245" i="2" s="1"/>
  <c r="A246" i="2" s="1"/>
  <c r="A247" i="2" s="1"/>
  <c r="A248" i="2" s="1"/>
  <c r="A251" i="2" s="1"/>
  <c r="A252" i="2" s="1"/>
  <c r="A254" i="2" s="1"/>
  <c r="A255" i="2" s="1"/>
  <c r="A256" i="2" s="1"/>
  <c r="A257" i="2" s="1"/>
  <c r="A258" i="2" s="1"/>
  <c r="A260" i="2" s="1"/>
  <c r="A261" i="2" s="1"/>
  <c r="A262" i="2" s="1"/>
  <c r="A263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H60" i="1"/>
  <c r="H269" i="1"/>
  <c r="H42" i="1"/>
  <c r="H10" i="1"/>
  <c r="A93" i="4" l="1"/>
  <c r="A94" i="4" s="1"/>
  <c r="A95" i="4" s="1"/>
  <c r="A70" i="2"/>
  <c r="A71" i="2" s="1"/>
  <c r="G112" i="1"/>
  <c r="G144" i="1"/>
  <c r="G265" i="1"/>
  <c r="G200" i="1"/>
  <c r="G101" i="1"/>
  <c r="A96" i="4" l="1"/>
  <c r="G75" i="1"/>
  <c r="G155" i="1"/>
  <c r="A97" i="4" l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H61" i="1"/>
  <c r="H62" i="1"/>
  <c r="A59" i="1"/>
  <c r="A60" i="1"/>
  <c r="A61" i="1"/>
  <c r="A120" i="4" l="1"/>
  <c r="A121" i="4" s="1"/>
  <c r="A122" i="4" s="1"/>
  <c r="A123" i="4" s="1"/>
  <c r="A124" i="4" s="1"/>
  <c r="A125" i="4" s="1"/>
  <c r="A126" i="4" s="1"/>
  <c r="A127" i="4" s="1"/>
  <c r="A128" i="4" s="1"/>
  <c r="A129" i="4" s="1"/>
  <c r="G269" i="1"/>
  <c r="H207" i="1"/>
  <c r="H144" i="1"/>
  <c r="A130" i="4" l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H255" i="1"/>
  <c r="H250" i="1"/>
  <c r="H251" i="1"/>
  <c r="H252" i="1"/>
  <c r="H244" i="1"/>
  <c r="H245" i="1"/>
  <c r="H125" i="1"/>
  <c r="H117" i="1"/>
  <c r="H123" i="1"/>
  <c r="H69" i="1"/>
  <c r="H68" i="1"/>
  <c r="H7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3" i="1"/>
  <c r="H64" i="1"/>
  <c r="H65" i="1"/>
  <c r="H66" i="1"/>
  <c r="H67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8" i="1"/>
  <c r="H119" i="1"/>
  <c r="H120" i="1"/>
  <c r="H121" i="1"/>
  <c r="H122" i="1"/>
  <c r="H124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6" i="1"/>
  <c r="H247" i="1"/>
  <c r="H248" i="1"/>
  <c r="H249" i="1"/>
  <c r="H253" i="1"/>
  <c r="H254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F269" i="1"/>
  <c r="A164" i="4" l="1"/>
  <c r="A165" i="4" s="1"/>
  <c r="A166" i="4" s="1"/>
  <c r="A167" i="4" s="1"/>
  <c r="A168" i="4" s="1"/>
  <c r="A169" i="4" s="1"/>
  <c r="A170" i="4" s="1"/>
  <c r="A171" i="4" s="1"/>
  <c r="A172" i="4" s="1"/>
  <c r="A173" i="4" s="1"/>
  <c r="A163" i="4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174" i="4" l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214" i="4" l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13" i="4"/>
  <c r="A56" i="1"/>
  <c r="A57" i="1" s="1"/>
  <c r="A58" i="1" s="1"/>
  <c r="A62" i="1" s="1"/>
  <c r="A63" i="1" s="1"/>
  <c r="A64" i="1" s="1"/>
  <c r="A65" i="1" s="1"/>
  <c r="A66" i="1" s="1"/>
  <c r="A67" i="1" s="1"/>
  <c r="A68" i="1" s="1"/>
  <c r="A69" i="1" s="1"/>
  <c r="A246" i="4" l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70" i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l="1"/>
  <c r="A117" i="1" s="1"/>
  <c r="A118" i="1" s="1"/>
  <c r="A119" i="1" s="1"/>
  <c r="A120" i="1" s="1"/>
  <c r="A121" i="1" s="1"/>
  <c r="A122" i="1" s="1"/>
  <c r="A124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5" i="1" s="1"/>
  <c r="A246" i="1" s="1"/>
  <c r="A247" i="1" s="1"/>
  <c r="A248" i="1" s="1"/>
  <c r="A249" i="1" s="1"/>
  <c r="A251" i="1" s="1"/>
  <c r="A252" i="1" s="1"/>
  <c r="A253" i="1" s="1"/>
  <c r="A254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</calcChain>
</file>

<file path=xl/sharedStrings.xml><?xml version="1.0" encoding="utf-8"?>
<sst xmlns="http://schemas.openxmlformats.org/spreadsheetml/2006/main" count="3178" uniqueCount="497">
  <si>
    <t xml:space="preserve">SERVICIO NACIONAL DE SALUD </t>
  </si>
  <si>
    <t xml:space="preserve">DIRECCION DE FISCALIZACION Y CONTROL </t>
  </si>
  <si>
    <t>ESTABLECIMIENTO: __HOSPITAL TRAUMATOLOGICO Y QUIRURGICO PROFESOR JUAN BOSCH</t>
  </si>
  <si>
    <t>NO</t>
  </si>
  <si>
    <t xml:space="preserve">NOMBRES PROVEEDOR  </t>
  </si>
  <si>
    <t xml:space="preserve">COCEPTO DE COMPRA ( BREVE DESCRIPCION ) </t>
  </si>
  <si>
    <t>FUENTE DE FINANCIAMIENTO</t>
  </si>
  <si>
    <t>MONTO AÑOS ANTERIORES 2021</t>
  </si>
  <si>
    <t>TOTAL ADEUDA</t>
  </si>
  <si>
    <t>ALMANZAR ESTEVEZ SRL</t>
  </si>
  <si>
    <t>COMPRA DE REACTIVOS</t>
  </si>
  <si>
    <t>FONDOS PROPIOS</t>
  </si>
  <si>
    <t>AMERICAN BUSSINE</t>
  </si>
  <si>
    <t>COMPRA DE IMPRESORA</t>
  </si>
  <si>
    <t xml:space="preserve">ANA JULIA JESUS </t>
  </si>
  <si>
    <t>SERVICIOS DE PICADERA</t>
  </si>
  <si>
    <t>AGUA RANGEL SRL</t>
  </si>
  <si>
    <t>COMPRA DE AGUA P/PERSONAL</t>
  </si>
  <si>
    <t>AGUA VEGANA,SRL</t>
  </si>
  <si>
    <t>AQUA MASTER</t>
  </si>
  <si>
    <t>COMPRA DE SAL MORTON</t>
  </si>
  <si>
    <t>ASMED,SRL</t>
  </si>
  <si>
    <t>COMPRA DE SAL MORTON ORD.5859</t>
  </si>
  <si>
    <t>ALMASANA,S.R.L.</t>
  </si>
  <si>
    <t>COMPRA DE MED.Y MAT.MED.GASTABLE</t>
  </si>
  <si>
    <t>ALFONSO DENTAL,SRL</t>
  </si>
  <si>
    <t>COMPRA DE MATERIAL MEDICO GASTABLE</t>
  </si>
  <si>
    <t>ANEST SRL</t>
  </si>
  <si>
    <t xml:space="preserve">COMPRA DE MEDICAMENTOS </t>
  </si>
  <si>
    <t xml:space="preserve">ARGOS FARMACEUTICA </t>
  </si>
  <si>
    <t>COMPRA DE MAT.MED.GASTABLE</t>
  </si>
  <si>
    <t>ARIAS PHARMA SRL</t>
  </si>
  <si>
    <t xml:space="preserve">COMPRA DE MAT.MED.GASTABLE </t>
  </si>
  <si>
    <t xml:space="preserve">AYUNTAMIENTO </t>
  </si>
  <si>
    <t xml:space="preserve">SERVICIO DE DESECHOS SOLIDOS </t>
  </si>
  <si>
    <t xml:space="preserve">ANGEL MISAEL GARCIA </t>
  </si>
  <si>
    <t>SERVICIO DE PUBLICIDAD</t>
  </si>
  <si>
    <t xml:space="preserve">AMADYS JUSTINA </t>
  </si>
  <si>
    <t>SERVICIO DE CIRUGIA PLASTICA</t>
  </si>
  <si>
    <t>COMPRA DE MATERIALES DE OFICINA</t>
  </si>
  <si>
    <t>BONSAI HEALTHACARE</t>
  </si>
  <si>
    <t xml:space="preserve">BIOSINTESIS </t>
  </si>
  <si>
    <t>COMPRA DE MEDICAMENTOS</t>
  </si>
  <si>
    <t>BIO NOVA</t>
  </si>
  <si>
    <t>BIO NUCLEAR S A</t>
  </si>
  <si>
    <t xml:space="preserve">COMPRA DE REACTIVOS </t>
  </si>
  <si>
    <t xml:space="preserve">BIXMORE GLOBAL </t>
  </si>
  <si>
    <t xml:space="preserve">CA-MART SOLUCIONES, </t>
  </si>
  <si>
    <t>COMPRA DE MATERIAL MEDICO GASTBLE</t>
  </si>
  <si>
    <t>CAOBA DIGITAL,SRL</t>
  </si>
  <si>
    <t xml:space="preserve">SERVICIO DE PUBLICIDAD </t>
  </si>
  <si>
    <t>CARY INDUSTRIAL S A</t>
  </si>
  <si>
    <t>COMPRA DE MAT.MED.GASTABALE  Y DE LIMPIEZA</t>
  </si>
  <si>
    <t>CELNA ENTERPRISES</t>
  </si>
  <si>
    <t>COMPRA DE PLASTICO</t>
  </si>
  <si>
    <t>CENTEROMA,S.R.L</t>
  </si>
  <si>
    <t>CENTRO PAIPER SRL</t>
  </si>
  <si>
    <t xml:space="preserve">COMPRA DE ALIMENTOS </t>
  </si>
  <si>
    <t>CERGO CONSULTING GROUP</t>
  </si>
  <si>
    <t>SERVICIO DE ASESORIA Y GESTION HOSPITALARIA</t>
  </si>
  <si>
    <t>CIRCUIMED,SRL</t>
  </si>
  <si>
    <t>COMPRA DE MATERIAL MEDICO GASTABLE ORD.5889</t>
  </si>
  <si>
    <t>CLAPE, S.R.L.</t>
  </si>
  <si>
    <t>COMPRA DE MATERIAL MEDICO GASTABLE ORD.5783</t>
  </si>
  <si>
    <t>CLIMATIZACIONES Y ACABADOS,SRL</t>
  </si>
  <si>
    <t>SERVICIO DE MANTENIMIENTOS A LOS ASCENSORES</t>
  </si>
  <si>
    <t>CLINIMED S R L</t>
  </si>
  <si>
    <t xml:space="preserve">COMPRA DE MAT.MED.GASTABLE Y MEDICAMENTOS </t>
  </si>
  <si>
    <t>CREDIGAS S A</t>
  </si>
  <si>
    <t>COMPRA DE GAS ORD.5759</t>
  </si>
  <si>
    <t xml:space="preserve">COMPUTINTA </t>
  </si>
  <si>
    <t>COMPRA DE MATERIALES DE OFICINA(CARTUCHO)</t>
  </si>
  <si>
    <t xml:space="preserve">CONFECCIONES SAMYS, </t>
  </si>
  <si>
    <t xml:space="preserve">COMPRA DE ROPA </t>
  </si>
  <si>
    <t xml:space="preserve">CONSULTORIA DE </t>
  </si>
  <si>
    <t>COMPRA DE LUZ DE EMERGENCIA LED</t>
  </si>
  <si>
    <t>COOL SERVICE EIRL</t>
  </si>
  <si>
    <t>COMPRA DE SUMINISTRO DE TARJETA CPCS P/CHILLER</t>
  </si>
  <si>
    <t xml:space="preserve">COPIADORAS Y </t>
  </si>
  <si>
    <t xml:space="preserve">COMPRA DE MATERIALES DE OFICINA </t>
  </si>
  <si>
    <t>COPEM HOSPICLINIC</t>
  </si>
  <si>
    <t xml:space="preserve">COMPAÑIA DOMINICANA </t>
  </si>
  <si>
    <t>SERVICIO DE TELEFONOS MES DE NOVIEMBRE 2021</t>
  </si>
  <si>
    <t>CRUZ AYALA SRL</t>
  </si>
  <si>
    <t>DAGEN MEDICAL, S.A.</t>
  </si>
  <si>
    <t xml:space="preserve">DENTAL &amp; MEDICAL </t>
  </si>
  <si>
    <t>DELICIAS DE LA CASA</t>
  </si>
  <si>
    <t>COMPRA DE ALIMENTOS</t>
  </si>
  <si>
    <t>D OCAIRA FESTEJOS,SRL</t>
  </si>
  <si>
    <t>SERVICIOS DE ALQUILER</t>
  </si>
  <si>
    <t xml:space="preserve">D.S. SERVICIOS </t>
  </si>
  <si>
    <t>ALQUILER DE LA PLANTA ELECTRICA</t>
  </si>
  <si>
    <t>DIATECSA SRL</t>
  </si>
  <si>
    <t>DIMEGA SRL</t>
  </si>
  <si>
    <t>DINAMED</t>
  </si>
  <si>
    <t xml:space="preserve">DIMEDOM EE </t>
  </si>
  <si>
    <t xml:space="preserve">DISTRIBUIDORA A &amp; M </t>
  </si>
  <si>
    <t>COMPRA DE MEDICAMENTOS Y MAT.MEDICO GASTABLE</t>
  </si>
  <si>
    <t xml:space="preserve">DISTRIBUIDORA GOMEZ </t>
  </si>
  <si>
    <t xml:space="preserve">DISTRIBUIDORA YBSEN </t>
  </si>
  <si>
    <t>COMPRA DE REACTIVOS Y MAT.MEDICO GASTABLE</t>
  </si>
  <si>
    <t>DOMINGO ANTONIO  HOLGUIN</t>
  </si>
  <si>
    <t>COMPRA DE ALIMENTOS Y LIMPIEZA</t>
  </si>
  <si>
    <t xml:space="preserve">EDWIN RICHARD MENDEZ </t>
  </si>
  <si>
    <t xml:space="preserve">COMPRA DE JABON ANTIBACTERIAL </t>
  </si>
  <si>
    <t xml:space="preserve">EDDY DE JESUS NUÐEZ </t>
  </si>
  <si>
    <t>SERVICIO DE REPARACION Y MANTENIMIENTO P/CAMILLA, CAMA, EQUI</t>
  </si>
  <si>
    <t xml:space="preserve">ESPINOSA SOLUCIONES </t>
  </si>
  <si>
    <t>ELPIROS, SRL</t>
  </si>
  <si>
    <t>EMPRESA GALACTICA SRL</t>
  </si>
  <si>
    <t xml:space="preserve">COMPRA DE MATERIAL MEDICO GASTABLE </t>
  </si>
  <si>
    <t xml:space="preserve">ELPIDIO ANTONIO  </t>
  </si>
  <si>
    <t>COMPRA DE TUBO LED</t>
  </si>
  <si>
    <t>EPX  DOMINICANA,SRL</t>
  </si>
  <si>
    <t xml:space="preserve">EDUARDO DE JESUS </t>
  </si>
  <si>
    <t xml:space="preserve"> SERVICIO DE MANTENIMIENTO</t>
  </si>
  <si>
    <t>EVREU, SRL.</t>
  </si>
  <si>
    <t>COMPRA DE MEDICAMENTO ORD 5918</t>
  </si>
  <si>
    <t>FARMACIA SALIM,SRL</t>
  </si>
  <si>
    <t>FABIO HOLGUIN LOPEZ</t>
  </si>
  <si>
    <t>FARACH S A</t>
  </si>
  <si>
    <t>FARICOMSA SRL</t>
  </si>
  <si>
    <t xml:space="preserve">FARMACEUTICA DALMASI </t>
  </si>
  <si>
    <t>COMPRA DE MATERIAL MEDICO GASBLE</t>
  </si>
  <si>
    <t xml:space="preserve">FAUSTA ALTAGRACIA </t>
  </si>
  <si>
    <t xml:space="preserve">FAUSTINO RESTITUYO </t>
  </si>
  <si>
    <t>FARMACO INTERNACIONAL</t>
  </si>
  <si>
    <t>FERRETERIA PIMENTEL</t>
  </si>
  <si>
    <t>COMPRA DE PINTURAS Y MAT.DE MANTENIMIENTOS</t>
  </si>
  <si>
    <t>FONT GAMUNDI S A</t>
  </si>
  <si>
    <t xml:space="preserve">FRANCISCO ANTONIO </t>
  </si>
  <si>
    <t>FRANCISCA A.LIBERTAD</t>
  </si>
  <si>
    <t>FRI FARMA, S.R.L.</t>
  </si>
  <si>
    <t>GLEICO SRL</t>
  </si>
  <si>
    <t xml:space="preserve">COMPRA DE MATERIAL MEDICO GASTABLE Y MEDICAMENTOS </t>
  </si>
  <si>
    <t>GCI COMERCIAL,SRL</t>
  </si>
  <si>
    <t>GEORGE LUIS CONCEPCION</t>
  </si>
  <si>
    <t>GREGORIO ANTONIO PICHARDO</t>
  </si>
  <si>
    <t>GRUPO VALMARE SRL</t>
  </si>
  <si>
    <t>COMPRA DE GOMA TRACERA</t>
  </si>
  <si>
    <t xml:space="preserve">GROUP Z HEALTHCARE </t>
  </si>
  <si>
    <t xml:space="preserve">GRUPO FARMACEUTICO </t>
  </si>
  <si>
    <t>GUIVAL MEDICAL</t>
  </si>
  <si>
    <t>HAIFAR MEDICAL SRL</t>
  </si>
  <si>
    <t>HISPOMEDICA, SRL.</t>
  </si>
  <si>
    <t>HOSPIFAR SRL</t>
  </si>
  <si>
    <t>HOSPIVENTC SRL</t>
  </si>
  <si>
    <t>HV MEDISOLUTIONS ,SRL</t>
  </si>
  <si>
    <t>IBERO FARMACOS S A</t>
  </si>
  <si>
    <t>COMPRA DE MEDICAMENTO Y REACTIVOS</t>
  </si>
  <si>
    <t xml:space="preserve">IMPORTADORA JOWILSA </t>
  </si>
  <si>
    <t>IMPORTADORA COAV, SRL</t>
  </si>
  <si>
    <t xml:space="preserve">COMPRA DE MATERIAL MEDICO </t>
  </si>
  <si>
    <t>IMPRESOS  DE ESTRELLA</t>
  </si>
  <si>
    <t>COMPRA DE SELLO PARA LA OFICINA</t>
  </si>
  <si>
    <t>IMPRESORA POLAR,SRL</t>
  </si>
  <si>
    <t>2T IMPORTACIONES</t>
  </si>
  <si>
    <t>INDUVECA S A</t>
  </si>
  <si>
    <t>INVERSIONES DINPFE,SRL</t>
  </si>
  <si>
    <t>COMPRA DE MATERIALES DE USO DEL HTQPJB</t>
  </si>
  <si>
    <t xml:space="preserve">INNOVACIONES MEDICAS </t>
  </si>
  <si>
    <t>COMPRA DE MATERIAL MEDICO GASTABLE ORD.5890</t>
  </si>
  <si>
    <t>INDUSTRIA SUAVEN SRL</t>
  </si>
  <si>
    <t>COMPRA DE MATERIALES DE LIMPIEZA</t>
  </si>
  <si>
    <t>INDUSTRIAS Y CASAS SRL</t>
  </si>
  <si>
    <t>INMACULADA COMERCIAL</t>
  </si>
  <si>
    <t>INOA &amp; TORRES</t>
  </si>
  <si>
    <t>COMPRA DE TONER</t>
  </si>
  <si>
    <t>JOCACE, SA</t>
  </si>
  <si>
    <t>JORGE TORIBIO</t>
  </si>
  <si>
    <t>PUBLICIDAD ESPECIAL SEMANA SANTA 2021</t>
  </si>
  <si>
    <t>JOSE ANTONIO PAULINO GRULLON</t>
  </si>
  <si>
    <t xml:space="preserve">JOSE LUIS BAUTISTA </t>
  </si>
  <si>
    <t>SERVICIO DE PUBLICIDAD MES DE AGOSTO 2021</t>
  </si>
  <si>
    <t xml:space="preserve">JOSE LUIS PACHECO </t>
  </si>
  <si>
    <t>JOSE ANTONIO SANCHEZ</t>
  </si>
  <si>
    <t xml:space="preserve">JOSE RAMON SANTOS </t>
  </si>
  <si>
    <t>JUAN JOSE EVANGELISTA</t>
  </si>
  <si>
    <t>J H ELECTRO ALAMBRES</t>
  </si>
  <si>
    <t>LA PRIMAVERA SRL</t>
  </si>
  <si>
    <t xml:space="preserve">COMPRA DE FLORES VARIADAS </t>
  </si>
  <si>
    <t>LA VEGA NEWS,EIRL</t>
  </si>
  <si>
    <t>LABORATORIOS ANTILLANOS</t>
  </si>
  <si>
    <t xml:space="preserve">LAMBDA DIAGNOSTICOS </t>
  </si>
  <si>
    <t xml:space="preserve">LATIN AMERICAN </t>
  </si>
  <si>
    <t xml:space="preserve">LATIN STATE INDUSTRIAL </t>
  </si>
  <si>
    <t>LEYMESA SRL</t>
  </si>
  <si>
    <t>LEROMED PHARMA, S.R.L</t>
  </si>
  <si>
    <t>COMPRA DE MATERIALES MEDICO</t>
  </si>
  <si>
    <t>LETERAGO SRL</t>
  </si>
  <si>
    <t xml:space="preserve">LINDE GAS DOMINICANA </t>
  </si>
  <si>
    <t>COMPRA DE OXIGENO</t>
  </si>
  <si>
    <t xml:space="preserve">LIRIANO N. COMERCIAL </t>
  </si>
  <si>
    <t>LOS HIDALGOS ,S.A.S</t>
  </si>
  <si>
    <t>LUIS JOSE TAVAREZ</t>
  </si>
  <si>
    <t xml:space="preserve">LUZ MARIA ALEVANTE </t>
  </si>
  <si>
    <t>LUIS GUTIERREZ PANTALEON</t>
  </si>
  <si>
    <t>LUBRIGOMAS GONELL,SRL</t>
  </si>
  <si>
    <t xml:space="preserve">SERVICIO DE MANT.Y REPARACION </t>
  </si>
  <si>
    <t xml:space="preserve">MARIO BIENVENIDO </t>
  </si>
  <si>
    <t>PUBLICIDAD MES JULIO 2021</t>
  </si>
  <si>
    <t xml:space="preserve">MAIKOL JOSE DE LA </t>
  </si>
  <si>
    <t>COMPRA ALIMENTOS</t>
  </si>
  <si>
    <t xml:space="preserve">MAROCTAC COMERCIAL, </t>
  </si>
  <si>
    <t>COMPRA DE PAPEL TOALLA ORD.5818</t>
  </si>
  <si>
    <t xml:space="preserve">MAXIMOS SERVICIOS </t>
  </si>
  <si>
    <t>COMPRA DE MAT.DE OFICINA</t>
  </si>
  <si>
    <t>MARIA CACERES VALDEZ</t>
  </si>
  <si>
    <t>SERVICIO DE PUBLICIDAD MES DE OCTUBRE 2021</t>
  </si>
  <si>
    <t xml:space="preserve">MACROTECH </t>
  </si>
  <si>
    <t xml:space="preserve">MAMEQUI EQUIPOS </t>
  </si>
  <si>
    <t xml:space="preserve">MARTIN ALBERTO </t>
  </si>
  <si>
    <t>SERVICIOS JURIDICOS MES D</t>
  </si>
  <si>
    <t xml:space="preserve">MARTA REGINA </t>
  </si>
  <si>
    <t>SERVICIO DE ALQUIER</t>
  </si>
  <si>
    <t xml:space="preserve">MAX COMERCIAL </t>
  </si>
  <si>
    <t xml:space="preserve">MAYOBANEX ANTONIO </t>
  </si>
  <si>
    <t>COMPRA DE MATERIALES</t>
  </si>
  <si>
    <t>MEDIVAR, SRL</t>
  </si>
  <si>
    <t>COMPRA MATERIAL MEDICO GASTABLE</t>
  </si>
  <si>
    <t>MERATI DOMINICANA</t>
  </si>
  <si>
    <t>MEDI PROME, S.R.L.</t>
  </si>
  <si>
    <t>MEGA LABS, S.R.L.</t>
  </si>
  <si>
    <t>MEDI-SOL, S.R.L.</t>
  </si>
  <si>
    <t>MORAMI, S.R.L.</t>
  </si>
  <si>
    <t>MONCALI, SRL</t>
  </si>
  <si>
    <t>MUNDO MEDICO, S.R.L.</t>
  </si>
  <si>
    <t>COMPRA DE MATERIALES DE OSTEOSINTESIS</t>
  </si>
  <si>
    <t xml:space="preserve">MULTISERVICIOS OCNAB </t>
  </si>
  <si>
    <t>MULTIGESTIONES YAVIC</t>
  </si>
  <si>
    <t>COMPRA DE MATERILAES DE LIMPIEZA</t>
  </si>
  <si>
    <t>NEOAGRO SRL</t>
  </si>
  <si>
    <t>COMPRA DE ALIMENTOS Y BEBIDA PARA PERSONAS</t>
  </si>
  <si>
    <t xml:space="preserve">NIPRO MEDICAL </t>
  </si>
  <si>
    <t>NOVATRONIK, SRL</t>
  </si>
  <si>
    <t>COMPRA DE MATERIALES DE OFICINA ORD.5732</t>
  </si>
  <si>
    <t>OLIVER PEÐA MATEO</t>
  </si>
  <si>
    <t xml:space="preserve">OFISOL SUMINISTROS Y </t>
  </si>
  <si>
    <t>COMPRA MATERIALES DE OFICINA</t>
  </si>
  <si>
    <t xml:space="preserve">OPHTIMED INSTRUMENTS </t>
  </si>
  <si>
    <t xml:space="preserve">OSCAR A RENTA NEGRON </t>
  </si>
  <si>
    <t xml:space="preserve">COMPRA DE REACTIVOS Y MEDICAMENTOS </t>
  </si>
  <si>
    <t xml:space="preserve">OLORIN </t>
  </si>
  <si>
    <t>COMPRA DE DESINFECTANTE</t>
  </si>
  <si>
    <t>OCEAN BEEF, E.I.R.L</t>
  </si>
  <si>
    <t>OSIRIS &amp; CO S A</t>
  </si>
  <si>
    <t>OLIMPIA AGROINDUSTRIAL</t>
  </si>
  <si>
    <t xml:space="preserve">PENRAND </t>
  </si>
  <si>
    <t>PEREZ BARROSO SRL</t>
  </si>
  <si>
    <t>PEGARMA, SRL.</t>
  </si>
  <si>
    <t>COMPRA DE MATERIALES DE OFICINA MAUSE,DISCO DURO,TECLADO,MON</t>
  </si>
  <si>
    <t xml:space="preserve">PHARMACEUTICAL </t>
  </si>
  <si>
    <t>PLASTICOS &amp; PROVISIONES UREÑA</t>
  </si>
  <si>
    <t>COMPRA DE SUMINISTROS P/SERVICIOS GENERALES</t>
  </si>
  <si>
    <t xml:space="preserve">PLURISERVICIOS </t>
  </si>
  <si>
    <t>COMPRA DE PROYECTOR EPSON Y PANTALLA KLIPX</t>
  </si>
  <si>
    <t xml:space="preserve">PORFIRIO VERAS </t>
  </si>
  <si>
    <t>POHUT COMERCIAL,SRL</t>
  </si>
  <si>
    <t>PREMIUM &amp; CO SRL</t>
  </si>
  <si>
    <t xml:space="preserve">COMPRA DE FILTRO </t>
  </si>
  <si>
    <t xml:space="preserve">PRODUCTOS MEDICOS Y </t>
  </si>
  <si>
    <t xml:space="preserve">PRODUCTOS QUIMICOS </t>
  </si>
  <si>
    <t>COMPRA DE JOABON LIQUIDO P/MANOS</t>
  </si>
  <si>
    <t xml:space="preserve">PROMEDCA (PRODUCTOS </t>
  </si>
  <si>
    <t>COMPRA DE MATERIAL MEDICO GASTABLE ORD.5829</t>
  </si>
  <si>
    <t xml:space="preserve">PROFIT CARIBBEAN </t>
  </si>
  <si>
    <t>PROMESECAL</t>
  </si>
  <si>
    <t xml:space="preserve">PROVISIONES EL </t>
  </si>
  <si>
    <t>COMPRA DE ALIMENTOS PARA USO DEL HTQPJB</t>
  </si>
  <si>
    <t>PRO PHARMACEUTICAL</t>
  </si>
  <si>
    <t xml:space="preserve">QUIRUTEC S.R.L </t>
  </si>
  <si>
    <t>COMPRA DE GRAPADORA DE PIEL</t>
  </si>
  <si>
    <t xml:space="preserve">QUISQUEYANA </t>
  </si>
  <si>
    <t>QUIROFANOS L.Q,SRL</t>
  </si>
  <si>
    <t>RAMISOL,RAMIREZ</t>
  </si>
  <si>
    <t xml:space="preserve">RAMON ALBERTO </t>
  </si>
  <si>
    <t xml:space="preserve">RAUL FEDERICO </t>
  </si>
  <si>
    <t xml:space="preserve">R S D REMANUFACTURE </t>
  </si>
  <si>
    <t>READY TV SRL</t>
  </si>
  <si>
    <t xml:space="preserve">REYES RAMON MARTINEZ </t>
  </si>
  <si>
    <t>SERVICIO DE TRANSPORTE</t>
  </si>
  <si>
    <t>ROFASA FARMA,EIRL</t>
  </si>
  <si>
    <t xml:space="preserve">RONAJUS </t>
  </si>
  <si>
    <t>RUBEN BAUTISTA ACOSTA</t>
  </si>
  <si>
    <t>SEAN DOMINICAN SRL</t>
  </si>
  <si>
    <t>SAGA PHARMA SRL</t>
  </si>
  <si>
    <t>COMPRA DE MATERIAL MEDICO GASTABLE ORD.5769</t>
  </si>
  <si>
    <t>SALO INDUSTRIAL, SRL</t>
  </si>
  <si>
    <t xml:space="preserve">SANOZ FARMACEUTICA S </t>
  </si>
  <si>
    <t>SANTAFARMED, S.R.L.</t>
  </si>
  <si>
    <t>COMPRA DE MATRIAL MEDICO GASTABLE</t>
  </si>
  <si>
    <t xml:space="preserve">SSP SERVISALUD </t>
  </si>
  <si>
    <t xml:space="preserve">SERELER DOMINICANA S </t>
  </si>
  <si>
    <t>COMPRA DE SUMINISTROS P/SEGURIDAD</t>
  </si>
  <si>
    <t xml:space="preserve">SERVIAMED DOMINICANA </t>
  </si>
  <si>
    <t xml:space="preserve">SERVICIOS E INGENIERIA </t>
  </si>
  <si>
    <t>COMPRA DE DRENADOR AUTOMATICO DE AGUA P/COMPRESOR</t>
  </si>
  <si>
    <t xml:space="preserve">SERVICIOS MEDICOS Y INSTITUCIONALES </t>
  </si>
  <si>
    <t>SERVICIOS EMPRESARIALES CA</t>
  </si>
  <si>
    <t>COMPRA DE ARTICULOS PLASTICOS</t>
  </si>
  <si>
    <t>SOCIEDADES DRSD, S.R.L</t>
  </si>
  <si>
    <t>SILVER PHARMA, S.R.L</t>
  </si>
  <si>
    <t>SINERGY ELECTRICAL</t>
  </si>
  <si>
    <t>COMPRA DE LARIGOCOSPIO</t>
  </si>
  <si>
    <t xml:space="preserve">SOLUCIONES MEDICAS </t>
  </si>
  <si>
    <t>SOLUCIONES MUNICIPALES SOLUMUN</t>
  </si>
  <si>
    <t>COMPRA DE FUNDA Y MANT.</t>
  </si>
  <si>
    <t>SOCRATES JOEL ACEVEDO DE LA CRUZ</t>
  </si>
  <si>
    <t>SOCOPHARM C POR A</t>
  </si>
  <si>
    <t>COMPRA DE NOVOSPRAY</t>
  </si>
  <si>
    <t xml:space="preserve">START POINT </t>
  </si>
  <si>
    <t>COMPRA DE CARTUCHOS</t>
  </si>
  <si>
    <t>SUED &amp; FARGESA SRL</t>
  </si>
  <si>
    <t xml:space="preserve">COMPRA DE REACTIVOS,MEDICAMENTOS Y MATERIALMEDICO GASTABLE </t>
  </si>
  <si>
    <t xml:space="preserve">SUIPHAR DOMINICANA </t>
  </si>
  <si>
    <t>SUPLIDORA RENMA,S.R.L.</t>
  </si>
  <si>
    <t>COMPRA DE PAPEL FORMA CONTINUA</t>
  </si>
  <si>
    <t>SUPLICORP SRL</t>
  </si>
  <si>
    <t xml:space="preserve">SUPLIDORA NACIONAL </t>
  </si>
  <si>
    <t>COMPRA DE TONER ORD.5765</t>
  </si>
  <si>
    <t>SUNIX PETROLEUM S R L</t>
  </si>
  <si>
    <t>COMPRA DE COMBUSTIBLES</t>
  </si>
  <si>
    <t>SUNALUX</t>
  </si>
  <si>
    <t>TENDAMED,SRL</t>
  </si>
  <si>
    <t>TECNAS EIRL</t>
  </si>
  <si>
    <t>TECNOFFICE SRL</t>
  </si>
  <si>
    <t>COMPRA DE ESCRITORIO,SILLON,BUTACA,CREDENZA ORD.5876</t>
  </si>
  <si>
    <t>TERELAB S R L</t>
  </si>
  <si>
    <t xml:space="preserve">TIRSO DE JESUS </t>
  </si>
  <si>
    <t xml:space="preserve">SERVICIO DE REPARACION </t>
  </si>
  <si>
    <t>TRANSPORTE LEOPARDO</t>
  </si>
  <si>
    <t xml:space="preserve">THREE-A NATIONAL </t>
  </si>
  <si>
    <t>ULTRALAB SRL</t>
  </si>
  <si>
    <t xml:space="preserve">UNIQUE </t>
  </si>
  <si>
    <t>VANGUARDIA SALUD, SRL</t>
  </si>
  <si>
    <t>COMPRA DE MATERIAL MEDICO GASTABLE ORD.5711</t>
  </si>
  <si>
    <t>VEGA ABREU CLEAN, SRL</t>
  </si>
  <si>
    <t xml:space="preserve">VERMEIL INVESTMENTS S </t>
  </si>
  <si>
    <t>COMPRA DE MEDICAMENTOS ORD.5888</t>
  </si>
  <si>
    <t xml:space="preserve">VENTA DIVERSAS </t>
  </si>
  <si>
    <t>VIN COMERCIAL SRL</t>
  </si>
  <si>
    <t xml:space="preserve">COMPRA DE FUNDA PLASTICAS </t>
  </si>
  <si>
    <t>VICTORIA YEB S A</t>
  </si>
  <si>
    <t>COMPRA DE SUMINISTRO</t>
  </si>
  <si>
    <t>VICTOR MANUEL VASQUEZ</t>
  </si>
  <si>
    <t xml:space="preserve">YGNACIO NUÐEZ </t>
  </si>
  <si>
    <t>SERVICIO DE PUBLIDAD</t>
  </si>
  <si>
    <t xml:space="preserve">YIRA JOSEFINA MENDEZ </t>
  </si>
  <si>
    <t>WIND TELECOM</t>
  </si>
  <si>
    <t>SERVICIO DE INTERNET MES DE DICIEMBRE 2021</t>
  </si>
  <si>
    <t>WWW EQUIPOS MEDICOS</t>
  </si>
  <si>
    <t>COMPRA DE MAQUINA DE CORTAR GAZA</t>
  </si>
  <si>
    <t>XELECT MEDICAL, SRL.</t>
  </si>
  <si>
    <t>SERVICIO DEL TOMOGRAFO ORD.5798</t>
  </si>
  <si>
    <t xml:space="preserve">YUNIOR ANASTACIO </t>
  </si>
  <si>
    <t>TOTAL</t>
  </si>
  <si>
    <t>REALIZADO POR: LICDA.CELINA MEJIA</t>
  </si>
  <si>
    <t xml:space="preserve">        ENC.CUENTAS POR PAGAR</t>
  </si>
  <si>
    <t xml:space="preserve">BELLO AUTOMOTRIZ </t>
  </si>
  <si>
    <t>SERVICIO DE MANTENIMIENTOS A LOS VEHICULOS</t>
  </si>
  <si>
    <t>BP MEDICAL,S.A.</t>
  </si>
  <si>
    <t>COMPRA DE ELECTRO CARDIOGRAFO</t>
  </si>
  <si>
    <t>CENTRO GOMAS BELLO</t>
  </si>
  <si>
    <t xml:space="preserve">COMPRA DE GOMAS DE VEHICULOS </t>
  </si>
  <si>
    <t>DISTRIBUIDORA Y SERVICIOS DIVERSOS DISOPE</t>
  </si>
  <si>
    <t xml:space="preserve">COMPRA DE SOMBRES TIMBRADO </t>
  </si>
  <si>
    <t>DUBAMED,SRL</t>
  </si>
  <si>
    <t xml:space="preserve">ELIGIO VALDEZ COMERCIAL </t>
  </si>
  <si>
    <t>COMPRA DE MATERIALES DE MATENIMIENTOS</t>
  </si>
  <si>
    <t>GRUPO TIMOTEO,SRL</t>
  </si>
  <si>
    <t>MACARIO FARMA,SRL</t>
  </si>
  <si>
    <t>MULTISERVICIOS LESLIE</t>
  </si>
  <si>
    <t>PATRONATO BOMBEROS</t>
  </si>
  <si>
    <t>RELLENADO DE EXTINTOR</t>
  </si>
  <si>
    <t>PROSAZON,SRL</t>
  </si>
  <si>
    <t>COMPRA DE VEGETALES</t>
  </si>
  <si>
    <t>ROPHARMA,SRL</t>
  </si>
  <si>
    <t xml:space="preserve">SOWEY COMERCIAL </t>
  </si>
  <si>
    <t>DEUDA DEL MES DE ABRIL-2022</t>
  </si>
  <si>
    <t>PAGOS MES DE ABRIL 2022</t>
  </si>
  <si>
    <t>COMPROMISO DE DEUDAS AL 30 DE ABRIL 2022</t>
  </si>
  <si>
    <t>DELMEDICAL,SRL</t>
  </si>
  <si>
    <t>DISTRIBUIDORA BACESMO</t>
  </si>
  <si>
    <t>DISTRIBUIDORA JOSE VAQUEZ</t>
  </si>
  <si>
    <t>INGENIERIA Y SERVICIOS COMPUTARIZADOS,SRL</t>
  </si>
  <si>
    <t>COMPRA DE MAT.ELECTRICO(CABLE)</t>
  </si>
  <si>
    <t>INVERSIONES ENVECO</t>
  </si>
  <si>
    <t>COMPRA DE MEDICAMENTOS Y MAT.ELECTRICO</t>
  </si>
  <si>
    <t>JEAN CARLOS BASULTO</t>
  </si>
  <si>
    <t>SUPLIMED,SRL</t>
  </si>
  <si>
    <t>TIENDA EL SOL C POR A</t>
  </si>
  <si>
    <t>COMPRA DE AGUJA,HILO Y TELA</t>
  </si>
  <si>
    <t>UNIVERSUM</t>
  </si>
  <si>
    <t>COMPRA DE PAPEL BOND</t>
  </si>
  <si>
    <t>DIAMELAB,SRL</t>
  </si>
  <si>
    <t>COMPROMISO DE DEUDAS AL 31 DE MAYO 2022</t>
  </si>
  <si>
    <t>DEUDA DEL MES DE MAYO-2022</t>
  </si>
  <si>
    <t>PAGOS MES DE MAYO 2022</t>
  </si>
  <si>
    <t>SUPLIGENSA SRL</t>
  </si>
  <si>
    <t>COMPRA DE UTENCILIOS DE COCINA</t>
  </si>
  <si>
    <t xml:space="preserve">SUPLIDORES MEDICOS </t>
  </si>
  <si>
    <t xml:space="preserve">MANTENIMIENTO DE EQUIPO ORDEN </t>
  </si>
  <si>
    <t>SOLUCIONES ELECTRICASY</t>
  </si>
  <si>
    <t>PROFARES, S.R.L.</t>
  </si>
  <si>
    <t xml:space="preserve">MARIA NIEVES </t>
  </si>
  <si>
    <t xml:space="preserve">LUIS RAFAEL GUTIERREZ </t>
  </si>
  <si>
    <t>LA SMART SRL, S.R.L.</t>
  </si>
  <si>
    <t xml:space="preserve">SERVICIO MANTENIMIENTO ASCENSOR </t>
  </si>
  <si>
    <t>BRENMARFA IMPORT,SRL</t>
  </si>
  <si>
    <t>CABOD, EIRL</t>
  </si>
  <si>
    <t>COMPRA DE PRODUCTOS DE LIMPIEZA</t>
  </si>
  <si>
    <t>DEUDA DEL MES DE JUNIO-2022</t>
  </si>
  <si>
    <t>PAGOS MES DE JUNIO 2022</t>
  </si>
  <si>
    <t>BRECHEM COMMERCE</t>
  </si>
  <si>
    <t>GTG INDUSTRIAL,SRL</t>
  </si>
  <si>
    <t>JT INVESTDENT,SRL</t>
  </si>
  <si>
    <t xml:space="preserve">METRO PUBLICIDAD </t>
  </si>
  <si>
    <t>COMPRA DE ARAÑAS,BANNER,LOGOS,BANDERAS,ORD.6206</t>
  </si>
  <si>
    <t>COMPRA DE MATERIAL MED GASTABLE ORD.625</t>
  </si>
  <si>
    <t>PAT &amp; MELL PHARMACEUTICAL</t>
  </si>
  <si>
    <t>SOLVAMEN,SRL</t>
  </si>
  <si>
    <t xml:space="preserve">COMPRA DE UTENCILIOS DE COCINA PARA EL COMEDOR </t>
  </si>
  <si>
    <t>SUPLISERVI VAMI</t>
  </si>
  <si>
    <t xml:space="preserve">VISIONTECH </t>
  </si>
  <si>
    <t>SIMBEL</t>
  </si>
  <si>
    <t>COMPROMISO DE DEUDAS AL 30 DE JUNIO 2022</t>
  </si>
  <si>
    <t>COMPRA DE MAQUINA CORTA CESPED</t>
  </si>
  <si>
    <t>A&amp;S IMPORTADORA MEDICA</t>
  </si>
  <si>
    <t>CRISTALIA DOMINICANA</t>
  </si>
  <si>
    <t>PRO PHARMACEUTICAL PEÑA</t>
  </si>
  <si>
    <t>FRANCICA A.LIBERTAD MARMOLEJOS</t>
  </si>
  <si>
    <t>ARGOS TECNOQUIMICOS</t>
  </si>
  <si>
    <t>CYM COMPUTER,SRL</t>
  </si>
  <si>
    <t>GEOVANNY ANTONIO</t>
  </si>
  <si>
    <t>MAET INNOVATION</t>
  </si>
  <si>
    <t>COMPRA DE CORTADORA DE GRAMA</t>
  </si>
  <si>
    <t>RADIFARMA,SRL</t>
  </si>
  <si>
    <t>CELESTINO PAULINO</t>
  </si>
  <si>
    <t>CEM CARIBBEAN</t>
  </si>
  <si>
    <t>FLORES PRIMAVERA MUNDIAL</t>
  </si>
  <si>
    <t xml:space="preserve">COMPRA DE ARREGLO </t>
  </si>
  <si>
    <t>GRUPO MMV,SRL</t>
  </si>
  <si>
    <t>JOSE LUIS PACHECO</t>
  </si>
  <si>
    <t>SULIMA IMPORT,SRL</t>
  </si>
  <si>
    <t>TIENDA EL SOL</t>
  </si>
  <si>
    <t xml:space="preserve">COMPRA DE TELA </t>
  </si>
  <si>
    <t>ACTUALIDADES VD</t>
  </si>
  <si>
    <t>COMPRA DE FREEZER</t>
  </si>
  <si>
    <t>IDEMESA,SRL</t>
  </si>
  <si>
    <t>COMPRA DE OTOSCOPIO</t>
  </si>
  <si>
    <t xml:space="preserve">UNION DENTAL </t>
  </si>
  <si>
    <t>WW EQUIPOS  MEDICOS,SRL</t>
  </si>
  <si>
    <t>MONEGRO CRISPIN</t>
  </si>
  <si>
    <t>LUGOSA MULTIPHARM,SRL</t>
  </si>
  <si>
    <t>WIN TELECOM</t>
  </si>
  <si>
    <t xml:space="preserve">SERVICIO DE INTERNET MES DE SEPT. </t>
  </si>
  <si>
    <t>ROMAD IGENIERIA ELECTROMECANICA</t>
  </si>
  <si>
    <t>SUPLIDORA LAH,SRL</t>
  </si>
  <si>
    <t>ALLINONESUPPLY,SRL</t>
  </si>
  <si>
    <t>COOMPRA DE ALIMENTOS</t>
  </si>
  <si>
    <t>CARIBBEAN INTEGRATED</t>
  </si>
  <si>
    <t>DAHIANA DEL CARMEN</t>
  </si>
  <si>
    <t>SERVICIOS DE TRANSPORTE</t>
  </si>
  <si>
    <t>FERRETERIA LA 50</t>
  </si>
  <si>
    <t>FR MULTISERVICIOS,SRL</t>
  </si>
  <si>
    <t>GAMMA TECH BY RJ,SRL</t>
  </si>
  <si>
    <t>COMPRA DE FLAS P/CAMARA</t>
  </si>
  <si>
    <t>INVERSIONES BJ,SRL</t>
  </si>
  <si>
    <t>MESSI,SRL</t>
  </si>
  <si>
    <t>COMPRA DE RESMA DE PAPEL</t>
  </si>
  <si>
    <t>SUPLIMADE COMERCIAL,</t>
  </si>
  <si>
    <t>DEUDA DEL MES DE NOVIEMBRE-2022</t>
  </si>
  <si>
    <t>PAGOS MES DE  NOVIEMBRE 2022</t>
  </si>
  <si>
    <t>AGROGLOBAL EXPORT</t>
  </si>
  <si>
    <t>LA VOZ DE MARIA</t>
  </si>
  <si>
    <t>COMERCIALIZADORA Y DISTRIBUIDORA MEGAR,SRL</t>
  </si>
  <si>
    <t>COMPAÑÍA DOMINICANA DE TELEFONO</t>
  </si>
  <si>
    <t>SERVICIO DE TELEFONO</t>
  </si>
  <si>
    <t>DISTRIBUIDORA BACESMOS,SRL</t>
  </si>
  <si>
    <t>COMPRA DE MAT.DE MANTENIMIENTO</t>
  </si>
  <si>
    <t xml:space="preserve">COMPRA DE MAT.MED.GASTBALE </t>
  </si>
  <si>
    <t>ELDRY KAMILLE BELTREZ</t>
  </si>
  <si>
    <t>GALL TALLER GRAFICO</t>
  </si>
  <si>
    <t>COMPRA DE LETRERO</t>
  </si>
  <si>
    <t xml:space="preserve">GENERAL DE SEGUROS </t>
  </si>
  <si>
    <t>SERVICIO DE POLIZA P/MEDICOS</t>
  </si>
  <si>
    <t>GERENFAR,SRL</t>
  </si>
  <si>
    <t>INDUSTRIA Y CASAS,SRL</t>
  </si>
  <si>
    <t xml:space="preserve">COMPRA DE SAL MORTON </t>
  </si>
  <si>
    <t>JOCACE,SA</t>
  </si>
  <si>
    <t>MEGA LABS,SRL</t>
  </si>
  <si>
    <t>COMPRA DE MEDICAMENTOS ORD.6532</t>
  </si>
  <si>
    <t xml:space="preserve">NEIDA ANTONIA </t>
  </si>
  <si>
    <t>RUDAVA,SRL</t>
  </si>
  <si>
    <t>COMPRA DE MAT.MED.GATBLE</t>
  </si>
  <si>
    <t>SUPER CARNICERIA REAL</t>
  </si>
  <si>
    <t>COMPROMISO DE DEUDAS AL 30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</si>
</sst>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92D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</cellStyleXfs>
  <cellXfs count="51">
    <xf numFmtId="0" fontId="0" fillId="0" borderId="0" xfId="0"/>
    <xf numFmtId="0" fontId="0" fillId="0" borderId="0" xfId="0"/>
    <xf numFmtId="0" fontId="0" fillId="0" borderId="1" xfId="0" applyBorder="1"/>
    <xf numFmtId="43" fontId="0" fillId="0" borderId="1" xfId="1" applyFont="1" applyBorder="1"/>
    <xf numFmtId="43" fontId="0" fillId="0" borderId="0" xfId="0" applyNumberFormat="1"/>
    <xf numFmtId="43" fontId="0" fillId="0" borderId="0" xfId="1" applyFont="1"/>
    <xf numFmtId="0" fontId="0" fillId="0" borderId="0" xfId="0" applyAlignment="1">
      <alignment horizontal="left" wrapText="1"/>
    </xf>
    <xf numFmtId="16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1" xfId="0" applyFill="1" applyBorder="1"/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165" fontId="7" fillId="2" borderId="1" xfId="1" applyNumberFormat="1" applyFont="1" applyFill="1" applyBorder="1"/>
    <xf numFmtId="0" fontId="7" fillId="2" borderId="1" xfId="0" applyFont="1" applyFill="1" applyBorder="1" applyProtection="1">
      <protection locked="0"/>
    </xf>
    <xf numFmtId="0" fontId="7" fillId="2" borderId="1" xfId="0" applyFont="1" applyFill="1" applyBorder="1"/>
    <xf numFmtId="164" fontId="0" fillId="2" borderId="1" xfId="0" applyNumberFormat="1" applyFill="1" applyBorder="1"/>
    <xf numFmtId="0" fontId="7" fillId="3" borderId="1" xfId="0" applyFont="1" applyFill="1" applyBorder="1"/>
    <xf numFmtId="165" fontId="7" fillId="3" borderId="1" xfId="1" applyNumberFormat="1" applyFont="1" applyFill="1" applyBorder="1"/>
    <xf numFmtId="0" fontId="0" fillId="3" borderId="1" xfId="0" applyFill="1" applyBorder="1"/>
    <xf numFmtId="0" fontId="2" fillId="4" borderId="1" xfId="0" applyFont="1" applyFill="1" applyBorder="1" applyAlignment="1">
      <alignment horizontal="center" wrapText="1"/>
    </xf>
    <xf numFmtId="17" fontId="0" fillId="0" borderId="0" xfId="0" applyNumberFormat="1"/>
    <xf numFmtId="0" fontId="2" fillId="4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164" fontId="0" fillId="0" borderId="1" xfId="0" applyNumberFormat="1" applyFill="1" applyBorder="1"/>
    <xf numFmtId="43" fontId="4" fillId="3" borderId="1" xfId="1" applyFont="1" applyFill="1" applyBorder="1" applyAlignment="1">
      <alignment horizontal="right"/>
    </xf>
    <xf numFmtId="43" fontId="4" fillId="0" borderId="3" xfId="1" applyFont="1" applyFill="1" applyBorder="1"/>
    <xf numFmtId="43" fontId="0" fillId="0" borderId="0" xfId="0" applyNumberFormat="1" applyAlignment="1">
      <alignment horizontal="left" wrapText="1"/>
    </xf>
    <xf numFmtId="0" fontId="0" fillId="2" borderId="0" xfId="0" applyFill="1"/>
    <xf numFmtId="43" fontId="0" fillId="2" borderId="1" xfId="1" applyFont="1" applyFill="1" applyBorder="1"/>
    <xf numFmtId="0" fontId="0" fillId="0" borderId="0" xfId="0" applyAlignment="1">
      <alignment horizontal="left" wrapText="1"/>
    </xf>
    <xf numFmtId="164" fontId="0" fillId="0" borderId="1" xfId="0" applyNumberFormat="1" applyFont="1" applyBorder="1"/>
    <xf numFmtId="0" fontId="0" fillId="0" borderId="0" xfId="0" applyAlignment="1">
      <alignment horizontal="left" wrapText="1"/>
    </xf>
    <xf numFmtId="164" fontId="10" fillId="0" borderId="1" xfId="0" applyNumberFormat="1" applyFont="1" applyBorder="1"/>
    <xf numFmtId="164" fontId="4" fillId="0" borderId="1" xfId="0" applyNumberFormat="1" applyFont="1" applyBorder="1"/>
    <xf numFmtId="0" fontId="4" fillId="2" borderId="2" xfId="0" applyFont="1" applyFill="1" applyBorder="1" applyProtection="1">
      <protection locked="0"/>
    </xf>
    <xf numFmtId="165" fontId="4" fillId="2" borderId="1" xfId="1" applyNumberFormat="1" applyFont="1" applyFill="1" applyBorder="1"/>
    <xf numFmtId="0" fontId="4" fillId="2" borderId="1" xfId="0" applyFont="1" applyFill="1" applyBorder="1"/>
    <xf numFmtId="164" fontId="4" fillId="2" borderId="1" xfId="0" applyNumberFormat="1" applyFont="1" applyFill="1" applyBorder="1"/>
    <xf numFmtId="164" fontId="11" fillId="0" borderId="1" xfId="0" applyNumberFormat="1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164" fontId="10" fillId="2" borderId="1" xfId="0" applyNumberFormat="1" applyFont="1" applyFill="1" applyBorder="1"/>
    <xf numFmtId="164" fontId="2" fillId="0" borderId="1" xfId="0" applyNumberFormat="1" applyFont="1" applyBorder="1"/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7">
    <cellStyle name="Millares" xfId="1" builtinId="3"/>
    <cellStyle name="Millares 2" xfId="4"/>
    <cellStyle name="Millares 2 2" xfId="5"/>
    <cellStyle name="Millares 2 4" xfId="9"/>
    <cellStyle name="Millares 3" xfId="7"/>
    <cellStyle name="Moneda 2" xfId="8"/>
    <cellStyle name="Normal" xfId="0" builtinId="0"/>
    <cellStyle name="Normal 10" xfId="11"/>
    <cellStyle name="Normal 11" xfId="14"/>
    <cellStyle name="Normal 12 3" xfId="12"/>
    <cellStyle name="Normal 17" xfId="15"/>
    <cellStyle name="Normal 2" xfId="2"/>
    <cellStyle name="Normal 2 2" xfId="6"/>
    <cellStyle name="Normal 2 4" xfId="10"/>
    <cellStyle name="Normal 5" xfId="16"/>
    <cellStyle name="Normal 9" xfId="13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76"/>
  <sheetViews>
    <sheetView topLeftCell="A259" workbookViewId="0">
      <selection activeCell="B278" sqref="B278"/>
    </sheetView>
  </sheetViews>
  <sheetFormatPr baseColWidth="10" defaultRowHeight="15" x14ac:dyDescent="0.25"/>
  <cols>
    <col min="2" max="2" width="25.85546875" customWidth="1"/>
    <col min="3" max="3" width="33.85546875" customWidth="1"/>
    <col min="4" max="4" width="20.85546875" customWidth="1"/>
    <col min="5" max="5" width="17" customWidth="1"/>
    <col min="6" max="6" width="13.140625" bestFit="1" customWidth="1"/>
    <col min="7" max="7" width="13.7109375" customWidth="1"/>
    <col min="8" max="8" width="16.85546875" customWidth="1"/>
  </cols>
  <sheetData>
    <row r="4" spans="1:8" ht="21" x14ac:dyDescent="0.35">
      <c r="A4" s="48" t="s">
        <v>0</v>
      </c>
      <c r="B4" s="48"/>
      <c r="C4" s="48"/>
      <c r="D4" s="48"/>
      <c r="E4" s="48"/>
      <c r="F4" s="1"/>
      <c r="G4" s="1"/>
      <c r="H4" s="1"/>
    </row>
    <row r="5" spans="1:8" ht="15.75" x14ac:dyDescent="0.25">
      <c r="A5" s="49" t="s">
        <v>1</v>
      </c>
      <c r="B5" s="49"/>
      <c r="C5" s="49"/>
      <c r="D5" s="49"/>
      <c r="E5" s="49"/>
      <c r="F5" s="1"/>
      <c r="G5" s="1"/>
      <c r="H5" s="1"/>
    </row>
    <row r="6" spans="1:8" x14ac:dyDescent="0.25">
      <c r="A6" s="50" t="s">
        <v>380</v>
      </c>
      <c r="B6" s="50"/>
      <c r="C6" s="50"/>
      <c r="D6" s="50"/>
      <c r="E6" s="50"/>
      <c r="F6" s="1"/>
      <c r="G6" s="1"/>
      <c r="H6" s="1"/>
    </row>
    <row r="8" spans="1:8" x14ac:dyDescent="0.25">
      <c r="A8" s="1" t="s">
        <v>2</v>
      </c>
      <c r="B8" s="1"/>
      <c r="C8" s="1"/>
      <c r="D8" s="1"/>
      <c r="E8" s="21"/>
      <c r="F8" s="1"/>
      <c r="G8" s="1"/>
      <c r="H8" s="1"/>
    </row>
    <row r="9" spans="1:8" ht="45" x14ac:dyDescent="0.25">
      <c r="A9" s="22" t="s">
        <v>3</v>
      </c>
      <c r="B9" s="22" t="s">
        <v>4</v>
      </c>
      <c r="C9" s="22" t="s">
        <v>5</v>
      </c>
      <c r="D9" s="22" t="s">
        <v>6</v>
      </c>
      <c r="E9" s="22" t="s">
        <v>7</v>
      </c>
      <c r="F9" s="20" t="s">
        <v>378</v>
      </c>
      <c r="G9" s="20" t="s">
        <v>379</v>
      </c>
      <c r="H9" s="20" t="s">
        <v>8</v>
      </c>
    </row>
    <row r="10" spans="1:8" x14ac:dyDescent="0.25">
      <c r="A10" s="2">
        <v>1</v>
      </c>
      <c r="B10" s="8" t="s">
        <v>9</v>
      </c>
      <c r="C10" s="8" t="s">
        <v>10</v>
      </c>
      <c r="D10" s="9" t="s">
        <v>11</v>
      </c>
      <c r="E10" s="10">
        <v>2199827.5499999998</v>
      </c>
      <c r="F10" s="16"/>
      <c r="G10" s="16"/>
      <c r="H10" s="10">
        <f>E10+F10-G10</f>
        <v>2199827.5499999998</v>
      </c>
    </row>
    <row r="11" spans="1:8" x14ac:dyDescent="0.25">
      <c r="A11" s="2">
        <f>A10+1</f>
        <v>2</v>
      </c>
      <c r="B11" s="8" t="s">
        <v>12</v>
      </c>
      <c r="C11" s="8" t="s">
        <v>13</v>
      </c>
      <c r="D11" s="9" t="s">
        <v>11</v>
      </c>
      <c r="E11" s="10">
        <v>152600.01</v>
      </c>
      <c r="F11" s="16"/>
      <c r="G11" s="16"/>
      <c r="H11" s="10">
        <f t="shared" ref="H11:H77" si="0">E11+F11-G11</f>
        <v>152600.01</v>
      </c>
    </row>
    <row r="12" spans="1:8" x14ac:dyDescent="0.25">
      <c r="A12" s="2">
        <f t="shared" ref="A12:A79" si="1">A11+1</f>
        <v>3</v>
      </c>
      <c r="B12" s="8" t="s">
        <v>14</v>
      </c>
      <c r="C12" s="8" t="s">
        <v>15</v>
      </c>
      <c r="D12" s="9" t="s">
        <v>11</v>
      </c>
      <c r="E12" s="10">
        <v>79060</v>
      </c>
      <c r="F12" s="16"/>
      <c r="G12" s="16">
        <v>79060</v>
      </c>
      <c r="H12" s="10">
        <f t="shared" si="0"/>
        <v>0</v>
      </c>
    </row>
    <row r="13" spans="1:8" x14ac:dyDescent="0.25">
      <c r="A13" s="2">
        <f t="shared" si="1"/>
        <v>4</v>
      </c>
      <c r="B13" s="11" t="s">
        <v>16</v>
      </c>
      <c r="C13" s="8" t="s">
        <v>17</v>
      </c>
      <c r="D13" s="9" t="s">
        <v>11</v>
      </c>
      <c r="E13" s="10">
        <v>19260</v>
      </c>
      <c r="F13" s="16"/>
      <c r="G13" s="16"/>
      <c r="H13" s="10">
        <f t="shared" si="0"/>
        <v>19260</v>
      </c>
    </row>
    <row r="14" spans="1:8" x14ac:dyDescent="0.25">
      <c r="A14" s="2">
        <f t="shared" si="1"/>
        <v>5</v>
      </c>
      <c r="B14" s="11" t="s">
        <v>18</v>
      </c>
      <c r="C14" s="8" t="s">
        <v>17</v>
      </c>
      <c r="D14" s="9" t="s">
        <v>11</v>
      </c>
      <c r="E14" s="10">
        <v>34500</v>
      </c>
      <c r="F14" s="16"/>
      <c r="G14" s="16"/>
      <c r="H14" s="10">
        <f t="shared" si="0"/>
        <v>34500</v>
      </c>
    </row>
    <row r="15" spans="1:8" x14ac:dyDescent="0.25">
      <c r="A15" s="2">
        <f t="shared" si="1"/>
        <v>6</v>
      </c>
      <c r="B15" s="11" t="s">
        <v>19</v>
      </c>
      <c r="C15" s="8" t="s">
        <v>20</v>
      </c>
      <c r="D15" s="9" t="s">
        <v>11</v>
      </c>
      <c r="E15" s="10">
        <v>148759.65</v>
      </c>
      <c r="F15" s="16"/>
      <c r="G15" s="16"/>
      <c r="H15" s="10">
        <f t="shared" si="0"/>
        <v>148759.65</v>
      </c>
    </row>
    <row r="16" spans="1:8" x14ac:dyDescent="0.25">
      <c r="A16" s="2">
        <f t="shared" si="1"/>
        <v>7</v>
      </c>
      <c r="B16" s="11" t="s">
        <v>21</v>
      </c>
      <c r="C16" s="12" t="s">
        <v>22</v>
      </c>
      <c r="D16" s="9" t="s">
        <v>11</v>
      </c>
      <c r="E16" s="10">
        <v>260396.5</v>
      </c>
      <c r="F16" s="16"/>
      <c r="G16" s="16"/>
      <c r="H16" s="10">
        <f t="shared" si="0"/>
        <v>260396.5</v>
      </c>
    </row>
    <row r="17" spans="1:8" x14ac:dyDescent="0.25">
      <c r="A17" s="2">
        <f t="shared" si="1"/>
        <v>8</v>
      </c>
      <c r="B17" s="8" t="s">
        <v>23</v>
      </c>
      <c r="C17" s="13" t="s">
        <v>24</v>
      </c>
      <c r="D17" s="9" t="s">
        <v>11</v>
      </c>
      <c r="E17" s="10">
        <v>766760.4</v>
      </c>
      <c r="F17" s="16"/>
      <c r="G17" s="16"/>
      <c r="H17" s="10">
        <f t="shared" si="0"/>
        <v>766760.4</v>
      </c>
    </row>
    <row r="18" spans="1:8" x14ac:dyDescent="0.25">
      <c r="A18" s="2">
        <f t="shared" si="1"/>
        <v>9</v>
      </c>
      <c r="B18" s="8" t="s">
        <v>25</v>
      </c>
      <c r="C18" s="9" t="s">
        <v>26</v>
      </c>
      <c r="D18" s="9" t="s">
        <v>11</v>
      </c>
      <c r="E18" s="10">
        <v>38000</v>
      </c>
      <c r="F18" s="16"/>
      <c r="G18" s="16"/>
      <c r="H18" s="10">
        <f t="shared" si="0"/>
        <v>38000</v>
      </c>
    </row>
    <row r="19" spans="1:8" x14ac:dyDescent="0.25">
      <c r="A19" s="2">
        <f t="shared" si="1"/>
        <v>10</v>
      </c>
      <c r="B19" s="8" t="s">
        <v>27</v>
      </c>
      <c r="C19" s="13" t="s">
        <v>28</v>
      </c>
      <c r="D19" s="9" t="s">
        <v>11</v>
      </c>
      <c r="E19" s="10">
        <v>12132550</v>
      </c>
      <c r="F19" s="16">
        <v>1010750</v>
      </c>
      <c r="G19" s="16"/>
      <c r="H19" s="10">
        <f t="shared" si="0"/>
        <v>13143300</v>
      </c>
    </row>
    <row r="20" spans="1:8" x14ac:dyDescent="0.25">
      <c r="A20" s="2">
        <f t="shared" si="1"/>
        <v>11</v>
      </c>
      <c r="B20" s="8" t="s">
        <v>29</v>
      </c>
      <c r="C20" s="8" t="s">
        <v>30</v>
      </c>
      <c r="D20" s="9" t="s">
        <v>11</v>
      </c>
      <c r="E20" s="10">
        <v>405680</v>
      </c>
      <c r="F20" s="16">
        <v>470700</v>
      </c>
      <c r="G20" s="16"/>
      <c r="H20" s="10">
        <f t="shared" si="0"/>
        <v>876380</v>
      </c>
    </row>
    <row r="21" spans="1:8" x14ac:dyDescent="0.25">
      <c r="A21" s="2">
        <f t="shared" si="1"/>
        <v>12</v>
      </c>
      <c r="B21" s="8" t="s">
        <v>31</v>
      </c>
      <c r="C21" s="8" t="s">
        <v>32</v>
      </c>
      <c r="D21" s="9" t="s">
        <v>11</v>
      </c>
      <c r="E21" s="10">
        <v>4154636</v>
      </c>
      <c r="F21" s="16"/>
      <c r="G21" s="16"/>
      <c r="H21" s="10">
        <f t="shared" si="0"/>
        <v>4154636</v>
      </c>
    </row>
    <row r="22" spans="1:8" x14ac:dyDescent="0.25">
      <c r="A22" s="2">
        <f t="shared" si="1"/>
        <v>13</v>
      </c>
      <c r="B22" s="8" t="s">
        <v>33</v>
      </c>
      <c r="C22" s="8" t="s">
        <v>34</v>
      </c>
      <c r="D22" s="9" t="s">
        <v>11</v>
      </c>
      <c r="E22" s="10">
        <v>595000</v>
      </c>
      <c r="F22" s="16"/>
      <c r="G22" s="16"/>
      <c r="H22" s="10">
        <f t="shared" si="0"/>
        <v>595000</v>
      </c>
    </row>
    <row r="23" spans="1:8" x14ac:dyDescent="0.25">
      <c r="A23" s="2">
        <f t="shared" si="1"/>
        <v>14</v>
      </c>
      <c r="B23" s="8" t="s">
        <v>35</v>
      </c>
      <c r="C23" s="8" t="s">
        <v>36</v>
      </c>
      <c r="D23" s="9" t="s">
        <v>11</v>
      </c>
      <c r="E23" s="10">
        <v>60000</v>
      </c>
      <c r="F23" s="16">
        <v>6000</v>
      </c>
      <c r="G23" s="16">
        <v>60000</v>
      </c>
      <c r="H23" s="10">
        <f t="shared" si="0"/>
        <v>6000</v>
      </c>
    </row>
    <row r="24" spans="1:8" x14ac:dyDescent="0.25">
      <c r="A24" s="2">
        <f t="shared" si="1"/>
        <v>15</v>
      </c>
      <c r="B24" s="8" t="s">
        <v>37</v>
      </c>
      <c r="C24" s="8" t="s">
        <v>38</v>
      </c>
      <c r="D24" s="9" t="s">
        <v>11</v>
      </c>
      <c r="E24" s="10">
        <v>1218000</v>
      </c>
      <c r="F24" s="16">
        <v>328000</v>
      </c>
      <c r="G24" s="16"/>
      <c r="H24" s="10">
        <f t="shared" si="0"/>
        <v>1546000</v>
      </c>
    </row>
    <row r="25" spans="1:8" s="1" customFormat="1" x14ac:dyDescent="0.25">
      <c r="A25" s="2">
        <f t="shared" si="1"/>
        <v>16</v>
      </c>
      <c r="B25" s="8" t="s">
        <v>360</v>
      </c>
      <c r="C25" s="8" t="s">
        <v>361</v>
      </c>
      <c r="D25" s="9" t="s">
        <v>11</v>
      </c>
      <c r="E25" s="10">
        <v>77300.38</v>
      </c>
      <c r="F25" s="16"/>
      <c r="G25" s="16"/>
      <c r="H25" s="10">
        <f t="shared" si="0"/>
        <v>77300.38</v>
      </c>
    </row>
    <row r="26" spans="1:8" s="1" customFormat="1" x14ac:dyDescent="0.25">
      <c r="A26" s="2">
        <f t="shared" si="1"/>
        <v>17</v>
      </c>
      <c r="B26" s="8" t="s">
        <v>358</v>
      </c>
      <c r="C26" s="8" t="s">
        <v>359</v>
      </c>
      <c r="D26" s="9" t="s">
        <v>11</v>
      </c>
      <c r="E26" s="10">
        <v>18736.04</v>
      </c>
      <c r="F26" s="16">
        <v>12324.42</v>
      </c>
      <c r="G26" s="16"/>
      <c r="H26" s="10">
        <f t="shared" si="0"/>
        <v>31060.46</v>
      </c>
    </row>
    <row r="27" spans="1:8" x14ac:dyDescent="0.25">
      <c r="A27" s="2">
        <f t="shared" si="1"/>
        <v>18</v>
      </c>
      <c r="B27" s="8" t="s">
        <v>40</v>
      </c>
      <c r="C27" s="8" t="s">
        <v>26</v>
      </c>
      <c r="D27" s="9" t="s">
        <v>11</v>
      </c>
      <c r="E27" s="10">
        <v>282600</v>
      </c>
      <c r="F27" s="16"/>
      <c r="G27" s="16"/>
      <c r="H27" s="10">
        <f t="shared" si="0"/>
        <v>282600</v>
      </c>
    </row>
    <row r="28" spans="1:8" x14ac:dyDescent="0.25">
      <c r="A28" s="2">
        <f t="shared" si="1"/>
        <v>19</v>
      </c>
      <c r="B28" s="8" t="s">
        <v>41</v>
      </c>
      <c r="C28" s="8" t="s">
        <v>42</v>
      </c>
      <c r="D28" s="9" t="s">
        <v>11</v>
      </c>
      <c r="E28" s="10">
        <v>784000</v>
      </c>
      <c r="F28" s="16"/>
      <c r="G28" s="16"/>
      <c r="H28" s="10">
        <f t="shared" si="0"/>
        <v>784000</v>
      </c>
    </row>
    <row r="29" spans="1:8" x14ac:dyDescent="0.25">
      <c r="A29" s="2">
        <f t="shared" si="1"/>
        <v>20</v>
      </c>
      <c r="B29" s="8" t="s">
        <v>43</v>
      </c>
      <c r="C29" s="8" t="s">
        <v>30</v>
      </c>
      <c r="D29" s="9" t="s">
        <v>11</v>
      </c>
      <c r="E29" s="10">
        <v>4500</v>
      </c>
      <c r="F29" s="16"/>
      <c r="G29" s="16"/>
      <c r="H29" s="10">
        <f t="shared" si="0"/>
        <v>4500</v>
      </c>
    </row>
    <row r="30" spans="1:8" x14ac:dyDescent="0.25">
      <c r="A30" s="2">
        <f t="shared" si="1"/>
        <v>21</v>
      </c>
      <c r="B30" s="8" t="s">
        <v>44</v>
      </c>
      <c r="C30" s="8" t="s">
        <v>45</v>
      </c>
      <c r="D30" s="9" t="s">
        <v>11</v>
      </c>
      <c r="E30" s="10">
        <v>499600.8</v>
      </c>
      <c r="F30" s="16">
        <v>472224.18</v>
      </c>
      <c r="G30" s="16"/>
      <c r="H30" s="10">
        <f t="shared" si="0"/>
        <v>971824.98</v>
      </c>
    </row>
    <row r="31" spans="1:8" x14ac:dyDescent="0.25">
      <c r="A31" s="2">
        <f t="shared" si="1"/>
        <v>22</v>
      </c>
      <c r="B31" s="8" t="s">
        <v>46</v>
      </c>
      <c r="C31" s="8" t="s">
        <v>26</v>
      </c>
      <c r="D31" s="9" t="s">
        <v>11</v>
      </c>
      <c r="E31" s="10">
        <v>275000</v>
      </c>
      <c r="F31" s="16">
        <v>223560</v>
      </c>
      <c r="G31" s="16"/>
      <c r="H31" s="10">
        <f t="shared" si="0"/>
        <v>498560</v>
      </c>
    </row>
    <row r="32" spans="1:8" x14ac:dyDescent="0.25">
      <c r="A32" s="2">
        <f t="shared" si="1"/>
        <v>23</v>
      </c>
      <c r="B32" s="8" t="s">
        <v>47</v>
      </c>
      <c r="C32" s="8" t="s">
        <v>48</v>
      </c>
      <c r="D32" s="9" t="s">
        <v>11</v>
      </c>
      <c r="E32" s="10">
        <v>22184</v>
      </c>
      <c r="F32" s="16"/>
      <c r="G32" s="16"/>
      <c r="H32" s="10">
        <f t="shared" si="0"/>
        <v>22184</v>
      </c>
    </row>
    <row r="33" spans="1:8" x14ac:dyDescent="0.25">
      <c r="A33" s="2">
        <f t="shared" si="1"/>
        <v>24</v>
      </c>
      <c r="B33" s="8" t="s">
        <v>49</v>
      </c>
      <c r="C33" s="8" t="s">
        <v>50</v>
      </c>
      <c r="D33" s="9" t="s">
        <v>11</v>
      </c>
      <c r="E33" s="10">
        <v>11800</v>
      </c>
      <c r="F33" s="16"/>
      <c r="G33" s="16"/>
      <c r="H33" s="10">
        <f t="shared" si="0"/>
        <v>11800</v>
      </c>
    </row>
    <row r="34" spans="1:8" x14ac:dyDescent="0.25">
      <c r="A34" s="2">
        <f t="shared" si="1"/>
        <v>25</v>
      </c>
      <c r="B34" s="8" t="s">
        <v>51</v>
      </c>
      <c r="C34" s="13" t="s">
        <v>52</v>
      </c>
      <c r="D34" s="9" t="s">
        <v>11</v>
      </c>
      <c r="E34" s="10">
        <v>1281554.94</v>
      </c>
      <c r="F34" s="16"/>
      <c r="G34" s="16"/>
      <c r="H34" s="10">
        <f t="shared" si="0"/>
        <v>1281554.94</v>
      </c>
    </row>
    <row r="35" spans="1:8" x14ac:dyDescent="0.25">
      <c r="A35" s="2">
        <f t="shared" si="1"/>
        <v>26</v>
      </c>
      <c r="B35" s="11" t="s">
        <v>53</v>
      </c>
      <c r="C35" s="8" t="s">
        <v>54</v>
      </c>
      <c r="D35" s="9" t="s">
        <v>11</v>
      </c>
      <c r="E35" s="10">
        <v>392530.16</v>
      </c>
      <c r="F35" s="16"/>
      <c r="G35" s="16"/>
      <c r="H35" s="10">
        <f t="shared" si="0"/>
        <v>392530.16</v>
      </c>
    </row>
    <row r="36" spans="1:8" x14ac:dyDescent="0.25">
      <c r="A36" s="2">
        <f t="shared" si="1"/>
        <v>27</v>
      </c>
      <c r="B36" s="11" t="s">
        <v>55</v>
      </c>
      <c r="C36" s="11" t="s">
        <v>26</v>
      </c>
      <c r="D36" s="9" t="s">
        <v>11</v>
      </c>
      <c r="E36" s="10">
        <v>47200</v>
      </c>
      <c r="F36" s="16"/>
      <c r="G36" s="16"/>
      <c r="H36" s="10">
        <f t="shared" si="0"/>
        <v>47200</v>
      </c>
    </row>
    <row r="37" spans="1:8" x14ac:dyDescent="0.25">
      <c r="A37" s="2">
        <f t="shared" si="1"/>
        <v>28</v>
      </c>
      <c r="B37" s="8" t="s">
        <v>56</v>
      </c>
      <c r="C37" s="8" t="s">
        <v>57</v>
      </c>
      <c r="D37" s="9" t="s">
        <v>11</v>
      </c>
      <c r="E37" s="10">
        <v>239244.6</v>
      </c>
      <c r="F37" s="16"/>
      <c r="G37" s="16"/>
      <c r="H37" s="10">
        <f t="shared" si="0"/>
        <v>239244.6</v>
      </c>
    </row>
    <row r="38" spans="1:8" s="1" customFormat="1" x14ac:dyDescent="0.25">
      <c r="A38" s="2">
        <f t="shared" si="1"/>
        <v>29</v>
      </c>
      <c r="B38" s="8" t="s">
        <v>362</v>
      </c>
      <c r="C38" s="8" t="s">
        <v>363</v>
      </c>
      <c r="D38" s="9" t="s">
        <v>11</v>
      </c>
      <c r="E38" s="10">
        <v>38880.01</v>
      </c>
      <c r="F38" s="16"/>
      <c r="G38" s="16"/>
      <c r="H38" s="10">
        <f t="shared" si="0"/>
        <v>38880.01</v>
      </c>
    </row>
    <row r="39" spans="1:8" x14ac:dyDescent="0.25">
      <c r="A39" s="2">
        <f t="shared" si="1"/>
        <v>30</v>
      </c>
      <c r="B39" s="11" t="s">
        <v>58</v>
      </c>
      <c r="C39" s="8" t="s">
        <v>59</v>
      </c>
      <c r="D39" s="9" t="s">
        <v>11</v>
      </c>
      <c r="E39" s="10">
        <v>595428</v>
      </c>
      <c r="F39" s="16"/>
      <c r="G39" s="16">
        <v>297714</v>
      </c>
      <c r="H39" s="10">
        <f t="shared" si="0"/>
        <v>297714</v>
      </c>
    </row>
    <row r="40" spans="1:8" x14ac:dyDescent="0.25">
      <c r="A40" s="2">
        <f t="shared" si="1"/>
        <v>31</v>
      </c>
      <c r="B40" s="11" t="s">
        <v>60</v>
      </c>
      <c r="C40" s="12" t="s">
        <v>61</v>
      </c>
      <c r="D40" s="9" t="s">
        <v>11</v>
      </c>
      <c r="E40" s="10">
        <v>287212</v>
      </c>
      <c r="F40" s="16"/>
      <c r="G40" s="16"/>
      <c r="H40" s="10">
        <f t="shared" si="0"/>
        <v>287212</v>
      </c>
    </row>
    <row r="41" spans="1:8" x14ac:dyDescent="0.25">
      <c r="A41" s="2">
        <f t="shared" si="1"/>
        <v>32</v>
      </c>
      <c r="B41" s="11" t="s">
        <v>62</v>
      </c>
      <c r="C41" s="11" t="s">
        <v>63</v>
      </c>
      <c r="D41" s="9" t="s">
        <v>11</v>
      </c>
      <c r="E41" s="10">
        <v>271602.90000000002</v>
      </c>
      <c r="F41" s="16"/>
      <c r="G41" s="16"/>
      <c r="H41" s="10">
        <f t="shared" si="0"/>
        <v>271602.90000000002</v>
      </c>
    </row>
    <row r="42" spans="1:8" x14ac:dyDescent="0.25">
      <c r="A42" s="2">
        <f t="shared" si="1"/>
        <v>33</v>
      </c>
      <c r="B42" s="8" t="s">
        <v>64</v>
      </c>
      <c r="C42" s="8" t="s">
        <v>65</v>
      </c>
      <c r="D42" s="9" t="s">
        <v>11</v>
      </c>
      <c r="E42" s="10">
        <v>2717235.3</v>
      </c>
      <c r="F42" s="16"/>
      <c r="G42" s="16"/>
      <c r="H42" s="10">
        <f>E42+F42-G42</f>
        <v>2717235.3</v>
      </c>
    </row>
    <row r="43" spans="1:8" x14ac:dyDescent="0.25">
      <c r="A43" s="2">
        <f t="shared" si="1"/>
        <v>34</v>
      </c>
      <c r="B43" s="8" t="s">
        <v>66</v>
      </c>
      <c r="C43" s="13" t="s">
        <v>67</v>
      </c>
      <c r="D43" s="9" t="s">
        <v>11</v>
      </c>
      <c r="E43" s="10">
        <v>229292</v>
      </c>
      <c r="F43" s="16"/>
      <c r="G43" s="16"/>
      <c r="H43" s="10">
        <f t="shared" si="0"/>
        <v>229292</v>
      </c>
    </row>
    <row r="44" spans="1:8" x14ac:dyDescent="0.25">
      <c r="A44" s="2">
        <f t="shared" si="1"/>
        <v>35</v>
      </c>
      <c r="B44" s="12" t="s">
        <v>68</v>
      </c>
      <c r="C44" s="12" t="s">
        <v>69</v>
      </c>
      <c r="D44" s="9"/>
      <c r="E44" s="10">
        <v>240960</v>
      </c>
      <c r="F44" s="16"/>
      <c r="G44" s="16"/>
      <c r="H44" s="10">
        <f t="shared" si="0"/>
        <v>240960</v>
      </c>
    </row>
    <row r="45" spans="1:8" x14ac:dyDescent="0.25">
      <c r="A45" s="2">
        <f t="shared" si="1"/>
        <v>36</v>
      </c>
      <c r="B45" s="8" t="s">
        <v>70</v>
      </c>
      <c r="C45" s="8" t="s">
        <v>71</v>
      </c>
      <c r="D45" s="9" t="s">
        <v>11</v>
      </c>
      <c r="E45" s="10">
        <v>564430.05000000005</v>
      </c>
      <c r="F45" s="16"/>
      <c r="G45" s="16"/>
      <c r="H45" s="10">
        <f t="shared" si="0"/>
        <v>564430.05000000005</v>
      </c>
    </row>
    <row r="46" spans="1:8" x14ac:dyDescent="0.25">
      <c r="A46" s="2">
        <f t="shared" si="1"/>
        <v>37</v>
      </c>
      <c r="B46" s="8" t="s">
        <v>72</v>
      </c>
      <c r="C46" s="8" t="s">
        <v>73</v>
      </c>
      <c r="D46" s="9" t="s">
        <v>11</v>
      </c>
      <c r="E46" s="10">
        <v>198712</v>
      </c>
      <c r="F46" s="16"/>
      <c r="G46" s="16"/>
      <c r="H46" s="10">
        <f t="shared" si="0"/>
        <v>198712</v>
      </c>
    </row>
    <row r="47" spans="1:8" x14ac:dyDescent="0.25">
      <c r="A47" s="2">
        <f t="shared" si="1"/>
        <v>38</v>
      </c>
      <c r="B47" s="8" t="s">
        <v>74</v>
      </c>
      <c r="C47" s="8" t="s">
        <v>75</v>
      </c>
      <c r="D47" s="9" t="s">
        <v>11</v>
      </c>
      <c r="E47" s="10">
        <v>61684.5</v>
      </c>
      <c r="F47" s="16"/>
      <c r="G47" s="16"/>
      <c r="H47" s="10">
        <f t="shared" si="0"/>
        <v>61684.5</v>
      </c>
    </row>
    <row r="48" spans="1:8" x14ac:dyDescent="0.25">
      <c r="A48" s="2">
        <f t="shared" si="1"/>
        <v>39</v>
      </c>
      <c r="B48" s="8" t="s">
        <v>76</v>
      </c>
      <c r="C48" s="8" t="s">
        <v>77</v>
      </c>
      <c r="D48" s="9" t="s">
        <v>11</v>
      </c>
      <c r="E48" s="10">
        <v>24721</v>
      </c>
      <c r="F48" s="16"/>
      <c r="G48" s="16"/>
      <c r="H48" s="10">
        <f t="shared" si="0"/>
        <v>24721</v>
      </c>
    </row>
    <row r="49" spans="1:8" x14ac:dyDescent="0.25">
      <c r="A49" s="2">
        <f t="shared" si="1"/>
        <v>40</v>
      </c>
      <c r="B49" s="23" t="s">
        <v>78</v>
      </c>
      <c r="C49" s="8" t="s">
        <v>79</v>
      </c>
      <c r="D49" s="9" t="s">
        <v>11</v>
      </c>
      <c r="E49" s="10">
        <v>53100</v>
      </c>
      <c r="F49" s="16"/>
      <c r="G49" s="16"/>
      <c r="H49" s="10">
        <f t="shared" si="0"/>
        <v>53100</v>
      </c>
    </row>
    <row r="50" spans="1:8" x14ac:dyDescent="0.25">
      <c r="A50" s="2">
        <f t="shared" si="1"/>
        <v>41</v>
      </c>
      <c r="B50" s="23" t="s">
        <v>80</v>
      </c>
      <c r="C50" s="13" t="s">
        <v>67</v>
      </c>
      <c r="D50" s="9" t="s">
        <v>11</v>
      </c>
      <c r="E50" s="10">
        <v>2263512</v>
      </c>
      <c r="F50" s="16"/>
      <c r="G50" s="16"/>
      <c r="H50" s="10">
        <f t="shared" si="0"/>
        <v>2263512</v>
      </c>
    </row>
    <row r="51" spans="1:8" x14ac:dyDescent="0.25">
      <c r="A51" s="2">
        <f t="shared" si="1"/>
        <v>42</v>
      </c>
      <c r="B51" s="12" t="s">
        <v>81</v>
      </c>
      <c r="C51" s="11" t="s">
        <v>82</v>
      </c>
      <c r="D51" s="9" t="s">
        <v>11</v>
      </c>
      <c r="E51" s="10">
        <v>89517.760000000009</v>
      </c>
      <c r="F51" s="16">
        <v>265588.27</v>
      </c>
      <c r="G51" s="16">
        <v>229914.73</v>
      </c>
      <c r="H51" s="10">
        <f t="shared" si="0"/>
        <v>125191.30000000002</v>
      </c>
    </row>
    <row r="52" spans="1:8" x14ac:dyDescent="0.25">
      <c r="A52" s="2">
        <f t="shared" si="1"/>
        <v>43</v>
      </c>
      <c r="B52" s="24" t="s">
        <v>83</v>
      </c>
      <c r="C52" s="8" t="s">
        <v>45</v>
      </c>
      <c r="D52" s="9" t="s">
        <v>11</v>
      </c>
      <c r="E52" s="10">
        <v>1647894.6199999999</v>
      </c>
      <c r="F52" s="16">
        <v>241850</v>
      </c>
      <c r="G52" s="16"/>
      <c r="H52" s="10">
        <f t="shared" si="0"/>
        <v>1889744.6199999999</v>
      </c>
    </row>
    <row r="53" spans="1:8" x14ac:dyDescent="0.25">
      <c r="A53" s="2">
        <f t="shared" si="1"/>
        <v>44</v>
      </c>
      <c r="B53" s="23" t="s">
        <v>84</v>
      </c>
      <c r="C53" s="8" t="s">
        <v>28</v>
      </c>
      <c r="D53" s="9" t="s">
        <v>11</v>
      </c>
      <c r="E53" s="10">
        <v>459000</v>
      </c>
      <c r="F53" s="16"/>
      <c r="G53" s="16">
        <v>240000</v>
      </c>
      <c r="H53" s="10">
        <f t="shared" si="0"/>
        <v>219000</v>
      </c>
    </row>
    <row r="54" spans="1:8" x14ac:dyDescent="0.25">
      <c r="A54" s="2">
        <f t="shared" si="1"/>
        <v>45</v>
      </c>
      <c r="B54" s="23" t="s">
        <v>85</v>
      </c>
      <c r="C54" s="8" t="s">
        <v>26</v>
      </c>
      <c r="D54" s="9" t="s">
        <v>11</v>
      </c>
      <c r="E54" s="10">
        <v>318516</v>
      </c>
      <c r="F54" s="16"/>
      <c r="G54" s="16"/>
      <c r="H54" s="10">
        <f t="shared" si="0"/>
        <v>318516</v>
      </c>
    </row>
    <row r="55" spans="1:8" x14ac:dyDescent="0.25">
      <c r="A55" s="2">
        <f t="shared" si="1"/>
        <v>46</v>
      </c>
      <c r="B55" s="23" t="s">
        <v>86</v>
      </c>
      <c r="C55" s="8" t="s">
        <v>87</v>
      </c>
      <c r="D55" s="9" t="s">
        <v>11</v>
      </c>
      <c r="E55" s="10">
        <v>24249.599999999999</v>
      </c>
      <c r="F55" s="16"/>
      <c r="G55" s="16"/>
      <c r="H55" s="10">
        <f t="shared" si="0"/>
        <v>24249.599999999999</v>
      </c>
    </row>
    <row r="56" spans="1:8" s="1" customFormat="1" x14ac:dyDescent="0.25">
      <c r="A56" s="2">
        <f t="shared" si="1"/>
        <v>47</v>
      </c>
      <c r="B56" s="23" t="s">
        <v>381</v>
      </c>
      <c r="C56" s="8" t="s">
        <v>26</v>
      </c>
      <c r="D56" s="9" t="s">
        <v>11</v>
      </c>
      <c r="E56" s="10">
        <v>0</v>
      </c>
      <c r="F56" s="16">
        <v>225000</v>
      </c>
      <c r="G56" s="16"/>
      <c r="H56" s="10">
        <f t="shared" si="0"/>
        <v>225000</v>
      </c>
    </row>
    <row r="57" spans="1:8" x14ac:dyDescent="0.25">
      <c r="A57" s="2">
        <f t="shared" si="1"/>
        <v>48</v>
      </c>
      <c r="B57" s="23" t="s">
        <v>88</v>
      </c>
      <c r="C57" s="8" t="s">
        <v>89</v>
      </c>
      <c r="D57" s="9" t="s">
        <v>11</v>
      </c>
      <c r="E57" s="10">
        <v>21240</v>
      </c>
      <c r="F57" s="16"/>
      <c r="G57" s="16">
        <v>21240</v>
      </c>
      <c r="H57" s="10">
        <f t="shared" si="0"/>
        <v>0</v>
      </c>
    </row>
    <row r="58" spans="1:8" x14ac:dyDescent="0.25">
      <c r="A58" s="2">
        <f t="shared" si="1"/>
        <v>49</v>
      </c>
      <c r="B58" s="23" t="s">
        <v>90</v>
      </c>
      <c r="C58" s="8" t="s">
        <v>91</v>
      </c>
      <c r="D58" s="9" t="s">
        <v>11</v>
      </c>
      <c r="E58" s="10">
        <v>1079700</v>
      </c>
      <c r="F58" s="16">
        <v>359900</v>
      </c>
      <c r="G58" s="16"/>
      <c r="H58" s="10">
        <f t="shared" si="0"/>
        <v>1439600</v>
      </c>
    </row>
    <row r="59" spans="1:8" x14ac:dyDescent="0.25">
      <c r="A59" s="2">
        <f t="shared" si="1"/>
        <v>50</v>
      </c>
      <c r="B59" s="23" t="s">
        <v>92</v>
      </c>
      <c r="C59" s="13" t="s">
        <v>45</v>
      </c>
      <c r="D59" s="9" t="s">
        <v>11</v>
      </c>
      <c r="E59" s="10">
        <v>536856.79999999993</v>
      </c>
      <c r="F59" s="16">
        <v>155238.5</v>
      </c>
      <c r="G59" s="16"/>
      <c r="H59" s="10">
        <f t="shared" si="0"/>
        <v>692095.29999999993</v>
      </c>
    </row>
    <row r="60" spans="1:8" s="1" customFormat="1" x14ac:dyDescent="0.25">
      <c r="A60" s="2">
        <f t="shared" si="1"/>
        <v>51</v>
      </c>
      <c r="B60" s="23" t="s">
        <v>394</v>
      </c>
      <c r="C60" s="13" t="s">
        <v>26</v>
      </c>
      <c r="D60" s="9" t="s">
        <v>11</v>
      </c>
      <c r="E60" s="10">
        <v>0</v>
      </c>
      <c r="F60" s="16"/>
      <c r="G60" s="16">
        <v>248000</v>
      </c>
      <c r="H60" s="34">
        <f t="shared" si="0"/>
        <v>-248000</v>
      </c>
    </row>
    <row r="61" spans="1:8" x14ac:dyDescent="0.25">
      <c r="A61" s="2">
        <f t="shared" si="1"/>
        <v>52</v>
      </c>
      <c r="B61" s="23" t="s">
        <v>93</v>
      </c>
      <c r="C61" s="13" t="s">
        <v>26</v>
      </c>
      <c r="D61" s="9" t="s">
        <v>11</v>
      </c>
      <c r="E61" s="10">
        <v>683821.62</v>
      </c>
      <c r="F61" s="16"/>
      <c r="G61" s="16"/>
      <c r="H61" s="10">
        <f t="shared" si="0"/>
        <v>683821.62</v>
      </c>
    </row>
    <row r="62" spans="1:8" x14ac:dyDescent="0.25">
      <c r="A62" s="2">
        <f t="shared" si="1"/>
        <v>53</v>
      </c>
      <c r="B62" s="8" t="s">
        <v>94</v>
      </c>
      <c r="C62" s="8" t="s">
        <v>28</v>
      </c>
      <c r="D62" s="9" t="s">
        <v>11</v>
      </c>
      <c r="E62" s="10">
        <v>975</v>
      </c>
      <c r="F62" s="16"/>
      <c r="G62" s="16"/>
      <c r="H62" s="10">
        <f t="shared" si="0"/>
        <v>975</v>
      </c>
    </row>
    <row r="63" spans="1:8" x14ac:dyDescent="0.25">
      <c r="A63" s="2">
        <f t="shared" si="1"/>
        <v>54</v>
      </c>
      <c r="B63" s="8" t="s">
        <v>95</v>
      </c>
      <c r="C63" s="11" t="s">
        <v>26</v>
      </c>
      <c r="D63" s="9" t="s">
        <v>11</v>
      </c>
      <c r="E63" s="10">
        <v>89540</v>
      </c>
      <c r="F63" s="16"/>
      <c r="G63" s="16">
        <v>50850</v>
      </c>
      <c r="H63" s="10">
        <f t="shared" si="0"/>
        <v>38690</v>
      </c>
    </row>
    <row r="64" spans="1:8" x14ac:dyDescent="0.25">
      <c r="A64" s="2">
        <f t="shared" si="1"/>
        <v>55</v>
      </c>
      <c r="B64" s="8" t="s">
        <v>96</v>
      </c>
      <c r="C64" s="13" t="s">
        <v>97</v>
      </c>
      <c r="D64" s="9" t="s">
        <v>11</v>
      </c>
      <c r="E64" s="10">
        <v>812391.7</v>
      </c>
      <c r="F64" s="16"/>
      <c r="G64" s="16">
        <v>812391.7</v>
      </c>
      <c r="H64" s="10">
        <f t="shared" si="0"/>
        <v>0</v>
      </c>
    </row>
    <row r="65" spans="1:8" x14ac:dyDescent="0.25">
      <c r="A65" s="2">
        <f t="shared" si="1"/>
        <v>56</v>
      </c>
      <c r="B65" s="8" t="s">
        <v>98</v>
      </c>
      <c r="C65" s="8" t="s">
        <v>26</v>
      </c>
      <c r="D65" s="9" t="s">
        <v>11</v>
      </c>
      <c r="E65" s="10">
        <v>13000</v>
      </c>
      <c r="F65" s="16"/>
      <c r="G65" s="16"/>
      <c r="H65" s="10">
        <f t="shared" si="0"/>
        <v>13000</v>
      </c>
    </row>
    <row r="66" spans="1:8" x14ac:dyDescent="0.25">
      <c r="A66" s="2">
        <f t="shared" si="1"/>
        <v>57</v>
      </c>
      <c r="B66" s="8" t="s">
        <v>99</v>
      </c>
      <c r="C66" s="13" t="s">
        <v>100</v>
      </c>
      <c r="D66" s="9" t="s">
        <v>11</v>
      </c>
      <c r="E66" s="10">
        <v>1242996.94</v>
      </c>
      <c r="F66" s="16"/>
      <c r="G66" s="16">
        <v>1035657</v>
      </c>
      <c r="H66" s="10">
        <f t="shared" si="0"/>
        <v>207339.93999999994</v>
      </c>
    </row>
    <row r="67" spans="1:8" s="1" customFormat="1" x14ac:dyDescent="0.25">
      <c r="A67" s="2">
        <f t="shared" si="1"/>
        <v>58</v>
      </c>
      <c r="B67" s="8" t="s">
        <v>364</v>
      </c>
      <c r="C67" s="13" t="s">
        <v>365</v>
      </c>
      <c r="D67" s="9" t="s">
        <v>11</v>
      </c>
      <c r="E67" s="10">
        <v>235929.2</v>
      </c>
      <c r="F67" s="16"/>
      <c r="G67" s="16"/>
      <c r="H67" s="10">
        <f t="shared" si="0"/>
        <v>235929.2</v>
      </c>
    </row>
    <row r="68" spans="1:8" s="1" customFormat="1" x14ac:dyDescent="0.25">
      <c r="A68" s="2">
        <f t="shared" si="1"/>
        <v>59</v>
      </c>
      <c r="B68" s="8" t="s">
        <v>382</v>
      </c>
      <c r="C68" s="13" t="s">
        <v>100</v>
      </c>
      <c r="D68" s="9" t="s">
        <v>11</v>
      </c>
      <c r="E68" s="10">
        <v>0</v>
      </c>
      <c r="F68" s="16">
        <v>6255.18</v>
      </c>
      <c r="G68" s="16"/>
      <c r="H68" s="10">
        <f t="shared" si="0"/>
        <v>6255.18</v>
      </c>
    </row>
    <row r="69" spans="1:8" s="1" customFormat="1" x14ac:dyDescent="0.25">
      <c r="A69" s="2">
        <f t="shared" si="1"/>
        <v>60</v>
      </c>
      <c r="B69" s="8" t="s">
        <v>383</v>
      </c>
      <c r="C69" s="13" t="s">
        <v>100</v>
      </c>
      <c r="D69" s="9" t="s">
        <v>11</v>
      </c>
      <c r="E69" s="10">
        <v>0</v>
      </c>
      <c r="F69" s="16">
        <v>41300</v>
      </c>
      <c r="G69" s="16"/>
      <c r="H69" s="10">
        <f t="shared" si="0"/>
        <v>41300</v>
      </c>
    </row>
    <row r="70" spans="1:8" x14ac:dyDescent="0.25">
      <c r="A70" s="2">
        <f>A67+1</f>
        <v>59</v>
      </c>
      <c r="B70" s="8" t="s">
        <v>101</v>
      </c>
      <c r="C70" s="13" t="s">
        <v>102</v>
      </c>
      <c r="D70" s="9" t="s">
        <v>11</v>
      </c>
      <c r="E70" s="10">
        <v>59868.400000000023</v>
      </c>
      <c r="F70" s="16">
        <v>431037.45</v>
      </c>
      <c r="G70" s="16"/>
      <c r="H70" s="10">
        <f t="shared" si="0"/>
        <v>490905.85000000003</v>
      </c>
    </row>
    <row r="71" spans="1:8" s="1" customFormat="1" x14ac:dyDescent="0.25">
      <c r="A71" s="2">
        <f t="shared" si="1"/>
        <v>60</v>
      </c>
      <c r="B71" s="8" t="s">
        <v>366</v>
      </c>
      <c r="C71" s="13" t="s">
        <v>26</v>
      </c>
      <c r="D71" s="9" t="s">
        <v>11</v>
      </c>
      <c r="E71" s="10">
        <v>15493.4</v>
      </c>
      <c r="F71" s="16"/>
      <c r="G71" s="16"/>
      <c r="H71" s="10">
        <f t="shared" si="0"/>
        <v>15493.4</v>
      </c>
    </row>
    <row r="72" spans="1:8" x14ac:dyDescent="0.25">
      <c r="A72" s="2">
        <f t="shared" si="1"/>
        <v>61</v>
      </c>
      <c r="B72" s="8" t="s">
        <v>103</v>
      </c>
      <c r="C72" s="13" t="s">
        <v>104</v>
      </c>
      <c r="D72" s="9" t="s">
        <v>11</v>
      </c>
      <c r="E72" s="10">
        <v>162840</v>
      </c>
      <c r="F72" s="16"/>
      <c r="G72" s="16"/>
      <c r="H72" s="10">
        <f t="shared" si="0"/>
        <v>162840</v>
      </c>
    </row>
    <row r="73" spans="1:8" x14ac:dyDescent="0.25">
      <c r="A73" s="2">
        <f t="shared" si="1"/>
        <v>62</v>
      </c>
      <c r="B73" s="8" t="s">
        <v>105</v>
      </c>
      <c r="C73" s="8" t="s">
        <v>106</v>
      </c>
      <c r="D73" s="9" t="s">
        <v>11</v>
      </c>
      <c r="E73" s="10">
        <v>118000</v>
      </c>
      <c r="F73" s="16"/>
      <c r="G73" s="16"/>
      <c r="H73" s="10">
        <f t="shared" si="0"/>
        <v>118000</v>
      </c>
    </row>
    <row r="74" spans="1:8" x14ac:dyDescent="0.25">
      <c r="A74" s="2">
        <f t="shared" si="1"/>
        <v>63</v>
      </c>
      <c r="B74" s="8" t="s">
        <v>107</v>
      </c>
      <c r="C74" s="8" t="s">
        <v>26</v>
      </c>
      <c r="D74" s="9" t="s">
        <v>11</v>
      </c>
      <c r="E74" s="10">
        <v>1324300.6199999999</v>
      </c>
      <c r="F74" s="16"/>
      <c r="G74" s="16"/>
      <c r="H74" s="10">
        <f t="shared" si="0"/>
        <v>1324300.6199999999</v>
      </c>
    </row>
    <row r="75" spans="1:8" x14ac:dyDescent="0.25">
      <c r="A75" s="2">
        <f t="shared" si="1"/>
        <v>64</v>
      </c>
      <c r="B75" s="8" t="s">
        <v>108</v>
      </c>
      <c r="C75" s="8" t="s">
        <v>26</v>
      </c>
      <c r="D75" s="9" t="s">
        <v>11</v>
      </c>
      <c r="E75" s="10">
        <v>3164372.96</v>
      </c>
      <c r="F75" s="16"/>
      <c r="G75" s="16">
        <f>93000+262500+52470</f>
        <v>407970</v>
      </c>
      <c r="H75" s="10">
        <f t="shared" si="0"/>
        <v>2756402.96</v>
      </c>
    </row>
    <row r="76" spans="1:8" x14ac:dyDescent="0.25">
      <c r="A76" s="2">
        <f t="shared" si="1"/>
        <v>65</v>
      </c>
      <c r="B76" s="14" t="s">
        <v>109</v>
      </c>
      <c r="C76" s="8" t="s">
        <v>110</v>
      </c>
      <c r="D76" s="9" t="s">
        <v>11</v>
      </c>
      <c r="E76" s="10">
        <v>30019.200000000001</v>
      </c>
      <c r="F76" s="16"/>
      <c r="G76" s="16"/>
      <c r="H76" s="10">
        <f t="shared" si="0"/>
        <v>30019.200000000001</v>
      </c>
    </row>
    <row r="77" spans="1:8" x14ac:dyDescent="0.25">
      <c r="A77" s="2">
        <f t="shared" si="1"/>
        <v>66</v>
      </c>
      <c r="B77" s="8" t="s">
        <v>111</v>
      </c>
      <c r="C77" s="8" t="s">
        <v>112</v>
      </c>
      <c r="D77" s="9" t="s">
        <v>11</v>
      </c>
      <c r="E77" s="10">
        <v>457929</v>
      </c>
      <c r="F77" s="16"/>
      <c r="G77" s="16"/>
      <c r="H77" s="10">
        <f t="shared" si="0"/>
        <v>457929</v>
      </c>
    </row>
    <row r="78" spans="1:8" x14ac:dyDescent="0.25">
      <c r="A78" s="2">
        <f t="shared" si="1"/>
        <v>67</v>
      </c>
      <c r="B78" s="8" t="s">
        <v>113</v>
      </c>
      <c r="C78" s="8" t="s">
        <v>110</v>
      </c>
      <c r="D78" s="9" t="s">
        <v>11</v>
      </c>
      <c r="E78" s="10">
        <v>451826.4</v>
      </c>
      <c r="F78" s="16">
        <v>77054</v>
      </c>
      <c r="G78" s="16"/>
      <c r="H78" s="10">
        <f t="shared" ref="H78:H143" si="2">E78+F78-G78</f>
        <v>528880.4</v>
      </c>
    </row>
    <row r="79" spans="1:8" x14ac:dyDescent="0.25">
      <c r="A79" s="2">
        <f t="shared" si="1"/>
        <v>68</v>
      </c>
      <c r="B79" s="8" t="s">
        <v>114</v>
      </c>
      <c r="C79" s="8" t="s">
        <v>115</v>
      </c>
      <c r="D79" s="9" t="s">
        <v>11</v>
      </c>
      <c r="E79" s="10">
        <v>124885.3</v>
      </c>
      <c r="F79" s="16"/>
      <c r="G79" s="16"/>
      <c r="H79" s="10">
        <f t="shared" si="2"/>
        <v>124885.3</v>
      </c>
    </row>
    <row r="80" spans="1:8" x14ac:dyDescent="0.25">
      <c r="A80" s="2">
        <f t="shared" ref="A80:A146" si="3">A79+1</f>
        <v>69</v>
      </c>
      <c r="B80" s="8" t="s">
        <v>116</v>
      </c>
      <c r="C80" s="8" t="s">
        <v>117</v>
      </c>
      <c r="D80" s="9" t="s">
        <v>11</v>
      </c>
      <c r="E80" s="10">
        <v>800000</v>
      </c>
      <c r="F80" s="16"/>
      <c r="G80" s="16"/>
      <c r="H80" s="10">
        <f t="shared" si="2"/>
        <v>800000</v>
      </c>
    </row>
    <row r="81" spans="1:8" s="1" customFormat="1" x14ac:dyDescent="0.25">
      <c r="A81" s="2">
        <f t="shared" si="3"/>
        <v>70</v>
      </c>
      <c r="B81" s="8" t="s">
        <v>367</v>
      </c>
      <c r="C81" s="8" t="s">
        <v>368</v>
      </c>
      <c r="D81" s="9" t="s">
        <v>11</v>
      </c>
      <c r="E81" s="10">
        <v>359465</v>
      </c>
      <c r="F81" s="16"/>
      <c r="G81" s="16"/>
      <c r="H81" s="10">
        <f t="shared" si="2"/>
        <v>359465</v>
      </c>
    </row>
    <row r="82" spans="1:8" x14ac:dyDescent="0.25">
      <c r="A82" s="2">
        <f t="shared" si="3"/>
        <v>71</v>
      </c>
      <c r="B82" s="8" t="s">
        <v>118</v>
      </c>
      <c r="C82" s="8" t="s">
        <v>117</v>
      </c>
      <c r="D82" s="9" t="s">
        <v>11</v>
      </c>
      <c r="E82" s="10">
        <v>602000</v>
      </c>
      <c r="F82" s="16"/>
      <c r="G82" s="16"/>
      <c r="H82" s="10">
        <f t="shared" si="2"/>
        <v>602000</v>
      </c>
    </row>
    <row r="83" spans="1:8" x14ac:dyDescent="0.25">
      <c r="A83" s="2">
        <f t="shared" si="3"/>
        <v>72</v>
      </c>
      <c r="B83" s="8" t="s">
        <v>119</v>
      </c>
      <c r="C83" s="13" t="s">
        <v>36</v>
      </c>
      <c r="D83" s="9" t="s">
        <v>11</v>
      </c>
      <c r="E83" s="10">
        <v>47200</v>
      </c>
      <c r="F83" s="16"/>
      <c r="G83" s="16"/>
      <c r="H83" s="10">
        <f t="shared" si="2"/>
        <v>47200</v>
      </c>
    </row>
    <row r="84" spans="1:8" x14ac:dyDescent="0.25">
      <c r="A84" s="2">
        <f t="shared" si="3"/>
        <v>73</v>
      </c>
      <c r="B84" s="8" t="s">
        <v>120</v>
      </c>
      <c r="C84" s="13" t="s">
        <v>97</v>
      </c>
      <c r="D84" s="9" t="s">
        <v>11</v>
      </c>
      <c r="E84" s="10">
        <v>6464731.790000001</v>
      </c>
      <c r="F84" s="16">
        <v>488133</v>
      </c>
      <c r="G84" s="16">
        <v>2125344.19</v>
      </c>
      <c r="H84" s="10">
        <f t="shared" si="2"/>
        <v>4827520.6000000015</v>
      </c>
    </row>
    <row r="85" spans="1:8" x14ac:dyDescent="0.25">
      <c r="A85" s="2">
        <f t="shared" si="3"/>
        <v>74</v>
      </c>
      <c r="B85" s="8" t="s">
        <v>121</v>
      </c>
      <c r="C85" s="8" t="s">
        <v>42</v>
      </c>
      <c r="D85" s="9" t="s">
        <v>11</v>
      </c>
      <c r="E85" s="10">
        <v>9500</v>
      </c>
      <c r="F85" s="16"/>
      <c r="G85" s="16"/>
      <c r="H85" s="10">
        <f t="shared" si="2"/>
        <v>9500</v>
      </c>
    </row>
    <row r="86" spans="1:8" x14ac:dyDescent="0.25">
      <c r="A86" s="2">
        <f t="shared" si="3"/>
        <v>75</v>
      </c>
      <c r="B86" s="8" t="s">
        <v>122</v>
      </c>
      <c r="C86" s="8" t="s">
        <v>123</v>
      </c>
      <c r="D86" s="9" t="s">
        <v>11</v>
      </c>
      <c r="E86" s="10">
        <v>92033.18</v>
      </c>
      <c r="F86" s="16"/>
      <c r="G86" s="16">
        <v>73500</v>
      </c>
      <c r="H86" s="10">
        <f t="shared" si="2"/>
        <v>18533.179999999993</v>
      </c>
    </row>
    <row r="87" spans="1:8" x14ac:dyDescent="0.25">
      <c r="A87" s="2">
        <f t="shared" si="3"/>
        <v>76</v>
      </c>
      <c r="B87" s="8" t="s">
        <v>124</v>
      </c>
      <c r="C87" s="13" t="s">
        <v>36</v>
      </c>
      <c r="D87" s="9" t="s">
        <v>11</v>
      </c>
      <c r="E87" s="10">
        <v>17700</v>
      </c>
      <c r="F87" s="16"/>
      <c r="G87" s="16"/>
      <c r="H87" s="10">
        <f t="shared" si="2"/>
        <v>17700</v>
      </c>
    </row>
    <row r="88" spans="1:8" x14ac:dyDescent="0.25">
      <c r="A88" s="2">
        <f t="shared" si="3"/>
        <v>77</v>
      </c>
      <c r="B88" s="8" t="s">
        <v>125</v>
      </c>
      <c r="C88" s="13" t="s">
        <v>36</v>
      </c>
      <c r="D88" s="9" t="s">
        <v>11</v>
      </c>
      <c r="E88" s="10">
        <v>17700</v>
      </c>
      <c r="F88" s="16"/>
      <c r="G88" s="16"/>
      <c r="H88" s="10">
        <f t="shared" si="2"/>
        <v>17700</v>
      </c>
    </row>
    <row r="89" spans="1:8" x14ac:dyDescent="0.25">
      <c r="A89" s="2">
        <f t="shared" si="3"/>
        <v>78</v>
      </c>
      <c r="B89" s="8" t="s">
        <v>126</v>
      </c>
      <c r="C89" s="8" t="s">
        <v>26</v>
      </c>
      <c r="D89" s="9" t="s">
        <v>11</v>
      </c>
      <c r="E89" s="10">
        <v>2588781.48</v>
      </c>
      <c r="F89" s="16"/>
      <c r="G89" s="16"/>
      <c r="H89" s="10">
        <f t="shared" si="2"/>
        <v>2588781.48</v>
      </c>
    </row>
    <row r="90" spans="1:8" x14ac:dyDescent="0.25">
      <c r="A90" s="2">
        <f t="shared" si="3"/>
        <v>79</v>
      </c>
      <c r="B90" s="8" t="s">
        <v>127</v>
      </c>
      <c r="C90" s="8" t="s">
        <v>128</v>
      </c>
      <c r="D90" s="9" t="s">
        <v>11</v>
      </c>
      <c r="E90" s="10">
        <v>139990</v>
      </c>
      <c r="F90" s="16"/>
      <c r="G90" s="16"/>
      <c r="H90" s="10">
        <f t="shared" si="2"/>
        <v>139990</v>
      </c>
    </row>
    <row r="91" spans="1:8" x14ac:dyDescent="0.25">
      <c r="A91" s="2">
        <f t="shared" si="3"/>
        <v>80</v>
      </c>
      <c r="B91" s="8" t="s">
        <v>129</v>
      </c>
      <c r="C91" s="13" t="s">
        <v>97</v>
      </c>
      <c r="D91" s="9" t="s">
        <v>11</v>
      </c>
      <c r="E91" s="10">
        <v>163500</v>
      </c>
      <c r="F91" s="16"/>
      <c r="G91" s="16"/>
      <c r="H91" s="10">
        <f t="shared" si="2"/>
        <v>163500</v>
      </c>
    </row>
    <row r="92" spans="1:8" x14ac:dyDescent="0.25">
      <c r="A92" s="2">
        <f t="shared" si="3"/>
        <v>81</v>
      </c>
      <c r="B92" s="8" t="s">
        <v>130</v>
      </c>
      <c r="C92" s="8" t="s">
        <v>39</v>
      </c>
      <c r="D92" s="9" t="s">
        <v>11</v>
      </c>
      <c r="E92" s="10">
        <v>166052</v>
      </c>
      <c r="F92" s="16"/>
      <c r="G92" s="16"/>
      <c r="H92" s="10">
        <f t="shared" si="2"/>
        <v>166052</v>
      </c>
    </row>
    <row r="93" spans="1:8" x14ac:dyDescent="0.25">
      <c r="A93" s="2">
        <f t="shared" si="3"/>
        <v>82</v>
      </c>
      <c r="B93" s="8" t="s">
        <v>131</v>
      </c>
      <c r="C93" s="13" t="s">
        <v>36</v>
      </c>
      <c r="D93" s="9" t="s">
        <v>11</v>
      </c>
      <c r="E93" s="10">
        <v>35000</v>
      </c>
      <c r="F93" s="16">
        <v>7000</v>
      </c>
      <c r="G93" s="16"/>
      <c r="H93" s="10">
        <f t="shared" si="2"/>
        <v>42000</v>
      </c>
    </row>
    <row r="94" spans="1:8" x14ac:dyDescent="0.25">
      <c r="A94" s="2">
        <f t="shared" si="3"/>
        <v>83</v>
      </c>
      <c r="B94" s="8" t="s">
        <v>132</v>
      </c>
      <c r="C94" s="13" t="s">
        <v>42</v>
      </c>
      <c r="D94" s="9" t="s">
        <v>11</v>
      </c>
      <c r="E94" s="10">
        <v>1167438.68</v>
      </c>
      <c r="F94" s="16"/>
      <c r="G94" s="16">
        <v>207186.8</v>
      </c>
      <c r="H94" s="10">
        <f t="shared" si="2"/>
        <v>960251.87999999989</v>
      </c>
    </row>
    <row r="95" spans="1:8" x14ac:dyDescent="0.25">
      <c r="A95" s="2">
        <f t="shared" si="3"/>
        <v>84</v>
      </c>
      <c r="B95" s="8" t="s">
        <v>133</v>
      </c>
      <c r="C95" s="8" t="s">
        <v>134</v>
      </c>
      <c r="D95" s="9" t="s">
        <v>11</v>
      </c>
      <c r="E95" s="10">
        <v>0</v>
      </c>
      <c r="F95" s="16"/>
      <c r="G95" s="16"/>
      <c r="H95" s="10">
        <f t="shared" si="2"/>
        <v>0</v>
      </c>
    </row>
    <row r="96" spans="1:8" x14ac:dyDescent="0.25">
      <c r="A96" s="2">
        <f t="shared" si="3"/>
        <v>85</v>
      </c>
      <c r="B96" s="11" t="s">
        <v>135</v>
      </c>
      <c r="C96" s="8" t="s">
        <v>134</v>
      </c>
      <c r="D96" s="9" t="s">
        <v>11</v>
      </c>
      <c r="E96" s="10">
        <v>1057103.02</v>
      </c>
      <c r="F96" s="16"/>
      <c r="G96" s="16"/>
      <c r="H96" s="10">
        <f t="shared" si="2"/>
        <v>1057103.02</v>
      </c>
    </row>
    <row r="97" spans="1:8" x14ac:dyDescent="0.25">
      <c r="A97" s="2">
        <f t="shared" si="3"/>
        <v>86</v>
      </c>
      <c r="B97" s="11" t="s">
        <v>136</v>
      </c>
      <c r="C97" s="13" t="s">
        <v>36</v>
      </c>
      <c r="D97" s="9" t="s">
        <v>11</v>
      </c>
      <c r="E97" s="10">
        <v>45000</v>
      </c>
      <c r="F97" s="16">
        <v>15000</v>
      </c>
      <c r="G97" s="16">
        <v>45000</v>
      </c>
      <c r="H97" s="10">
        <f t="shared" si="2"/>
        <v>15000</v>
      </c>
    </row>
    <row r="98" spans="1:8" x14ac:dyDescent="0.25">
      <c r="A98" s="2">
        <f t="shared" si="3"/>
        <v>87</v>
      </c>
      <c r="B98" s="8" t="s">
        <v>137</v>
      </c>
      <c r="C98" s="13" t="s">
        <v>36</v>
      </c>
      <c r="D98" s="9" t="s">
        <v>11</v>
      </c>
      <c r="E98" s="10">
        <v>11800</v>
      </c>
      <c r="F98" s="16"/>
      <c r="G98" s="16"/>
      <c r="H98" s="10">
        <f t="shared" si="2"/>
        <v>11800</v>
      </c>
    </row>
    <row r="99" spans="1:8" x14ac:dyDescent="0.25">
      <c r="A99" s="2">
        <f t="shared" si="3"/>
        <v>88</v>
      </c>
      <c r="B99" s="8" t="s">
        <v>138</v>
      </c>
      <c r="C99" s="8" t="s">
        <v>139</v>
      </c>
      <c r="D99" s="9" t="s">
        <v>11</v>
      </c>
      <c r="E99" s="10">
        <v>10904</v>
      </c>
      <c r="F99" s="16"/>
      <c r="G99" s="16"/>
      <c r="H99" s="10">
        <f t="shared" si="2"/>
        <v>10904</v>
      </c>
    </row>
    <row r="100" spans="1:8" x14ac:dyDescent="0.25">
      <c r="A100" s="2">
        <f t="shared" si="3"/>
        <v>89</v>
      </c>
      <c r="B100" s="8" t="s">
        <v>140</v>
      </c>
      <c r="C100" s="8" t="s">
        <v>26</v>
      </c>
      <c r="D100" s="9" t="s">
        <v>11</v>
      </c>
      <c r="E100" s="10">
        <v>600000</v>
      </c>
      <c r="F100" s="16">
        <v>8260</v>
      </c>
      <c r="G100" s="16"/>
      <c r="H100" s="10">
        <f t="shared" si="2"/>
        <v>608260</v>
      </c>
    </row>
    <row r="101" spans="1:8" x14ac:dyDescent="0.25">
      <c r="A101" s="2">
        <f t="shared" si="3"/>
        <v>90</v>
      </c>
      <c r="B101" s="8" t="s">
        <v>141</v>
      </c>
      <c r="C101" s="8" t="s">
        <v>28</v>
      </c>
      <c r="D101" s="9" t="s">
        <v>11</v>
      </c>
      <c r="E101" s="10">
        <v>1718150.06</v>
      </c>
      <c r="F101" s="16"/>
      <c r="G101" s="16">
        <f>90000+65000+12744+2250</f>
        <v>169994</v>
      </c>
      <c r="H101" s="10">
        <f t="shared" si="2"/>
        <v>1548156.06</v>
      </c>
    </row>
    <row r="102" spans="1:8" s="1" customFormat="1" x14ac:dyDescent="0.25">
      <c r="A102" s="2">
        <f t="shared" si="3"/>
        <v>91</v>
      </c>
      <c r="B102" s="8" t="s">
        <v>369</v>
      </c>
      <c r="C102" s="8" t="s">
        <v>26</v>
      </c>
      <c r="D102" s="9" t="s">
        <v>11</v>
      </c>
      <c r="E102" s="10">
        <v>44002.2</v>
      </c>
      <c r="F102" s="16"/>
      <c r="G102" s="16">
        <v>44002.2</v>
      </c>
      <c r="H102" s="10">
        <f t="shared" si="2"/>
        <v>0</v>
      </c>
    </row>
    <row r="103" spans="1:8" x14ac:dyDescent="0.25">
      <c r="A103" s="2">
        <f t="shared" si="3"/>
        <v>92</v>
      </c>
      <c r="B103" s="11" t="s">
        <v>142</v>
      </c>
      <c r="C103" s="8" t="s">
        <v>67</v>
      </c>
      <c r="D103" s="9" t="s">
        <v>11</v>
      </c>
      <c r="E103" s="10">
        <v>69370.17</v>
      </c>
      <c r="F103" s="16"/>
      <c r="G103" s="16"/>
      <c r="H103" s="10">
        <f t="shared" si="2"/>
        <v>69370.17</v>
      </c>
    </row>
    <row r="104" spans="1:8" x14ac:dyDescent="0.25">
      <c r="A104" s="2">
        <f t="shared" si="3"/>
        <v>93</v>
      </c>
      <c r="B104" s="8" t="s">
        <v>143</v>
      </c>
      <c r="C104" s="8" t="s">
        <v>42</v>
      </c>
      <c r="D104" s="9" t="s">
        <v>11</v>
      </c>
      <c r="E104" s="10">
        <v>3240</v>
      </c>
      <c r="F104" s="16"/>
      <c r="G104" s="16"/>
      <c r="H104" s="10">
        <f t="shared" si="2"/>
        <v>3240</v>
      </c>
    </row>
    <row r="105" spans="1:8" x14ac:dyDescent="0.25">
      <c r="A105" s="2">
        <f t="shared" si="3"/>
        <v>94</v>
      </c>
      <c r="B105" s="11" t="s">
        <v>144</v>
      </c>
      <c r="C105" s="8" t="s">
        <v>26</v>
      </c>
      <c r="D105" s="9" t="s">
        <v>11</v>
      </c>
      <c r="E105" s="10">
        <v>440000</v>
      </c>
      <c r="F105" s="16"/>
      <c r="G105" s="16"/>
      <c r="H105" s="10">
        <f t="shared" si="2"/>
        <v>440000</v>
      </c>
    </row>
    <row r="106" spans="1:8" x14ac:dyDescent="0.25">
      <c r="A106" s="2">
        <f t="shared" si="3"/>
        <v>95</v>
      </c>
      <c r="B106" s="8" t="s">
        <v>145</v>
      </c>
      <c r="C106" s="8" t="s">
        <v>67</v>
      </c>
      <c r="D106" s="9" t="s">
        <v>11</v>
      </c>
      <c r="E106" s="10">
        <v>4417323.25</v>
      </c>
      <c r="F106" s="16"/>
      <c r="G106" s="16"/>
      <c r="H106" s="10">
        <f t="shared" si="2"/>
        <v>4417323.25</v>
      </c>
    </row>
    <row r="107" spans="1:8" x14ac:dyDescent="0.25">
      <c r="A107" s="2">
        <f t="shared" si="3"/>
        <v>96</v>
      </c>
      <c r="B107" s="8" t="s">
        <v>146</v>
      </c>
      <c r="C107" s="8" t="s">
        <v>26</v>
      </c>
      <c r="D107" s="9" t="s">
        <v>11</v>
      </c>
      <c r="E107" s="10">
        <v>1548012</v>
      </c>
      <c r="F107" s="16"/>
      <c r="G107" s="16"/>
      <c r="H107" s="10">
        <f t="shared" si="2"/>
        <v>1548012</v>
      </c>
    </row>
    <row r="108" spans="1:8" x14ac:dyDescent="0.25">
      <c r="A108" s="2">
        <f t="shared" si="3"/>
        <v>97</v>
      </c>
      <c r="B108" s="8" t="s">
        <v>147</v>
      </c>
      <c r="C108" s="8" t="s">
        <v>28</v>
      </c>
      <c r="D108" s="9" t="s">
        <v>11</v>
      </c>
      <c r="E108" s="10">
        <v>221000</v>
      </c>
      <c r="F108" s="16"/>
      <c r="G108" s="16"/>
      <c r="H108" s="10">
        <f t="shared" si="2"/>
        <v>221000</v>
      </c>
    </row>
    <row r="109" spans="1:8" x14ac:dyDescent="0.25">
      <c r="A109" s="2">
        <f t="shared" si="3"/>
        <v>98</v>
      </c>
      <c r="B109" s="11" t="s">
        <v>144</v>
      </c>
      <c r="C109" s="8" t="s">
        <v>26</v>
      </c>
      <c r="D109" s="9" t="s">
        <v>11</v>
      </c>
      <c r="E109" s="10">
        <v>49648.5</v>
      </c>
      <c r="F109" s="16"/>
      <c r="G109" s="16"/>
      <c r="H109" s="10">
        <f t="shared" si="2"/>
        <v>49648.5</v>
      </c>
    </row>
    <row r="110" spans="1:8" x14ac:dyDescent="0.25">
      <c r="A110" s="2">
        <f t="shared" si="3"/>
        <v>99</v>
      </c>
      <c r="B110" s="8" t="s">
        <v>148</v>
      </c>
      <c r="C110" s="8" t="s">
        <v>149</v>
      </c>
      <c r="D110" s="9" t="s">
        <v>11</v>
      </c>
      <c r="E110" s="10">
        <v>34200</v>
      </c>
      <c r="F110" s="16"/>
      <c r="G110" s="16"/>
      <c r="H110" s="10">
        <f t="shared" si="2"/>
        <v>34200</v>
      </c>
    </row>
    <row r="111" spans="1:8" x14ac:dyDescent="0.25">
      <c r="A111" s="2">
        <f t="shared" si="3"/>
        <v>100</v>
      </c>
      <c r="B111" s="8" t="s">
        <v>150</v>
      </c>
      <c r="C111" s="8" t="s">
        <v>42</v>
      </c>
      <c r="D111" s="9" t="s">
        <v>11</v>
      </c>
      <c r="E111" s="10">
        <v>92085</v>
      </c>
      <c r="F111" s="16"/>
      <c r="G111" s="16"/>
      <c r="H111" s="10">
        <f t="shared" si="2"/>
        <v>92085</v>
      </c>
    </row>
    <row r="112" spans="1:8" x14ac:dyDescent="0.25">
      <c r="A112" s="2">
        <f t="shared" si="3"/>
        <v>101</v>
      </c>
      <c r="B112" s="8" t="s">
        <v>151</v>
      </c>
      <c r="C112" s="8" t="s">
        <v>152</v>
      </c>
      <c r="D112" s="9" t="s">
        <v>11</v>
      </c>
      <c r="E112" s="10">
        <v>1580938.44</v>
      </c>
      <c r="F112" s="16"/>
      <c r="G112" s="16">
        <f>279714.87+174050+476760</f>
        <v>930524.87</v>
      </c>
      <c r="H112" s="10">
        <f t="shared" si="2"/>
        <v>650413.56999999995</v>
      </c>
    </row>
    <row r="113" spans="1:8" x14ac:dyDescent="0.25">
      <c r="A113" s="2">
        <f t="shared" si="3"/>
        <v>102</v>
      </c>
      <c r="B113" s="8" t="s">
        <v>153</v>
      </c>
      <c r="C113" s="8" t="s">
        <v>154</v>
      </c>
      <c r="D113" s="9" t="s">
        <v>11</v>
      </c>
      <c r="E113" s="10">
        <v>145812.6</v>
      </c>
      <c r="F113" s="16"/>
      <c r="G113" s="16">
        <v>145812.6</v>
      </c>
      <c r="H113" s="10">
        <f t="shared" si="2"/>
        <v>0</v>
      </c>
    </row>
    <row r="114" spans="1:8" x14ac:dyDescent="0.25">
      <c r="A114" s="2">
        <f t="shared" si="3"/>
        <v>103</v>
      </c>
      <c r="B114" s="8" t="s">
        <v>155</v>
      </c>
      <c r="C114" s="8" t="s">
        <v>154</v>
      </c>
      <c r="D114" s="9" t="s">
        <v>11</v>
      </c>
      <c r="E114" s="10">
        <v>77791.5</v>
      </c>
      <c r="F114" s="16"/>
      <c r="G114" s="16">
        <v>77791.5</v>
      </c>
      <c r="H114" s="10">
        <f t="shared" si="2"/>
        <v>0</v>
      </c>
    </row>
    <row r="115" spans="1:8" x14ac:dyDescent="0.25">
      <c r="A115" s="2">
        <f t="shared" si="3"/>
        <v>104</v>
      </c>
      <c r="B115" s="8" t="s">
        <v>156</v>
      </c>
      <c r="C115" s="8" t="s">
        <v>152</v>
      </c>
      <c r="D115" s="9" t="s">
        <v>11</v>
      </c>
      <c r="E115" s="10">
        <v>1767068</v>
      </c>
      <c r="F115" s="16"/>
      <c r="G115" s="16"/>
      <c r="H115" s="10">
        <f t="shared" si="2"/>
        <v>1767068</v>
      </c>
    </row>
    <row r="116" spans="1:8" x14ac:dyDescent="0.25">
      <c r="A116" s="2">
        <f t="shared" si="3"/>
        <v>105</v>
      </c>
      <c r="B116" s="11" t="s">
        <v>157</v>
      </c>
      <c r="C116" s="8" t="s">
        <v>57</v>
      </c>
      <c r="D116" s="9" t="s">
        <v>11</v>
      </c>
      <c r="E116" s="10">
        <v>235862.82000000004</v>
      </c>
      <c r="F116" s="16">
        <v>68071.58</v>
      </c>
      <c r="G116" s="16"/>
      <c r="H116" s="10">
        <f t="shared" si="2"/>
        <v>303934.40000000002</v>
      </c>
    </row>
    <row r="117" spans="1:8" s="1" customFormat="1" x14ac:dyDescent="0.25">
      <c r="A117" s="2">
        <f t="shared" si="3"/>
        <v>106</v>
      </c>
      <c r="B117" s="11" t="s">
        <v>386</v>
      </c>
      <c r="C117" s="8" t="s">
        <v>387</v>
      </c>
      <c r="D117" s="9" t="s">
        <v>11</v>
      </c>
      <c r="E117" s="10">
        <v>0</v>
      </c>
      <c r="F117" s="16">
        <v>41186</v>
      </c>
      <c r="G117" s="16"/>
      <c r="H117" s="10">
        <f t="shared" si="2"/>
        <v>41186</v>
      </c>
    </row>
    <row r="118" spans="1:8" x14ac:dyDescent="0.25">
      <c r="A118" s="2">
        <f t="shared" si="3"/>
        <v>107</v>
      </c>
      <c r="B118" s="8" t="s">
        <v>158</v>
      </c>
      <c r="C118" s="8" t="s">
        <v>159</v>
      </c>
      <c r="D118" s="9" t="s">
        <v>11</v>
      </c>
      <c r="E118" s="10">
        <v>181041.5</v>
      </c>
      <c r="F118" s="16"/>
      <c r="G118" s="16"/>
      <c r="H118" s="10">
        <f t="shared" si="2"/>
        <v>181041.5</v>
      </c>
    </row>
    <row r="119" spans="1:8" x14ac:dyDescent="0.25">
      <c r="A119" s="2">
        <f t="shared" si="3"/>
        <v>108</v>
      </c>
      <c r="B119" s="12" t="s">
        <v>160</v>
      </c>
      <c r="C119" s="8" t="s">
        <v>161</v>
      </c>
      <c r="D119" s="9" t="s">
        <v>11</v>
      </c>
      <c r="E119" s="10">
        <v>5433.9</v>
      </c>
      <c r="F119" s="16"/>
      <c r="G119" s="16"/>
      <c r="H119" s="10">
        <f t="shared" si="2"/>
        <v>5433.9</v>
      </c>
    </row>
    <row r="120" spans="1:8" x14ac:dyDescent="0.25">
      <c r="A120" s="2">
        <f t="shared" si="3"/>
        <v>109</v>
      </c>
      <c r="B120" s="8" t="s">
        <v>162</v>
      </c>
      <c r="C120" s="8" t="s">
        <v>163</v>
      </c>
      <c r="D120" s="9" t="s">
        <v>11</v>
      </c>
      <c r="E120" s="10">
        <v>22319.65</v>
      </c>
      <c r="F120" s="16"/>
      <c r="G120" s="16"/>
      <c r="H120" s="10">
        <f t="shared" si="2"/>
        <v>22319.65</v>
      </c>
    </row>
    <row r="121" spans="1:8" x14ac:dyDescent="0.25">
      <c r="A121" s="2">
        <f t="shared" si="3"/>
        <v>110</v>
      </c>
      <c r="B121" s="8" t="s">
        <v>164</v>
      </c>
      <c r="C121" s="8" t="s">
        <v>26</v>
      </c>
      <c r="D121" s="9" t="s">
        <v>11</v>
      </c>
      <c r="E121" s="10">
        <v>159989.12</v>
      </c>
      <c r="F121" s="16"/>
      <c r="G121" s="16"/>
      <c r="H121" s="10">
        <f t="shared" si="2"/>
        <v>159989.12</v>
      </c>
    </row>
    <row r="122" spans="1:8" x14ac:dyDescent="0.25">
      <c r="A122" s="2">
        <f t="shared" si="3"/>
        <v>111</v>
      </c>
      <c r="B122" s="8" t="s">
        <v>165</v>
      </c>
      <c r="C122" s="8" t="s">
        <v>110</v>
      </c>
      <c r="D122" s="9" t="s">
        <v>11</v>
      </c>
      <c r="E122" s="10">
        <v>351862.25</v>
      </c>
      <c r="F122" s="16"/>
      <c r="G122" s="16"/>
      <c r="H122" s="10">
        <f t="shared" si="2"/>
        <v>351862.25</v>
      </c>
    </row>
    <row r="123" spans="1:8" s="1" customFormat="1" x14ac:dyDescent="0.25">
      <c r="A123" s="2"/>
      <c r="B123" s="8" t="s">
        <v>384</v>
      </c>
      <c r="C123" s="8" t="s">
        <v>385</v>
      </c>
      <c r="D123" s="9" t="s">
        <v>11</v>
      </c>
      <c r="E123" s="10">
        <v>0</v>
      </c>
      <c r="F123" s="16">
        <v>6655</v>
      </c>
      <c r="G123" s="16"/>
      <c r="H123" s="10">
        <f t="shared" si="2"/>
        <v>6655</v>
      </c>
    </row>
    <row r="124" spans="1:8" x14ac:dyDescent="0.25">
      <c r="A124" s="2">
        <f>A122+1</f>
        <v>112</v>
      </c>
      <c r="B124" s="11" t="s">
        <v>166</v>
      </c>
      <c r="C124" s="8" t="s">
        <v>167</v>
      </c>
      <c r="D124" s="9" t="s">
        <v>11</v>
      </c>
      <c r="E124" s="10">
        <v>11139.199999999997</v>
      </c>
      <c r="F124" s="16"/>
      <c r="G124" s="16"/>
      <c r="H124" s="10">
        <f t="shared" si="2"/>
        <v>11139.199999999997</v>
      </c>
    </row>
    <row r="125" spans="1:8" s="1" customFormat="1" x14ac:dyDescent="0.25">
      <c r="A125" s="2"/>
      <c r="B125" s="11" t="s">
        <v>388</v>
      </c>
      <c r="C125" s="8" t="s">
        <v>110</v>
      </c>
      <c r="D125" s="9" t="s">
        <v>11</v>
      </c>
      <c r="E125" s="10">
        <v>0</v>
      </c>
      <c r="F125" s="16">
        <v>220506.6</v>
      </c>
      <c r="G125" s="16"/>
      <c r="H125" s="10">
        <f t="shared" si="2"/>
        <v>220506.6</v>
      </c>
    </row>
    <row r="126" spans="1:8" x14ac:dyDescent="0.25">
      <c r="A126" s="2">
        <f>A124+1</f>
        <v>113</v>
      </c>
      <c r="B126" s="8" t="s">
        <v>168</v>
      </c>
      <c r="C126" s="8" t="s">
        <v>45</v>
      </c>
      <c r="D126" s="9" t="s">
        <v>11</v>
      </c>
      <c r="E126" s="10">
        <v>350000</v>
      </c>
      <c r="F126" s="16"/>
      <c r="G126" s="16">
        <v>350000</v>
      </c>
      <c r="H126" s="10">
        <f t="shared" si="2"/>
        <v>0</v>
      </c>
    </row>
    <row r="127" spans="1:8" x14ac:dyDescent="0.25">
      <c r="A127" s="2">
        <f t="shared" si="3"/>
        <v>114</v>
      </c>
      <c r="B127" s="11" t="s">
        <v>169</v>
      </c>
      <c r="C127" s="11" t="s">
        <v>170</v>
      </c>
      <c r="D127" s="9" t="s">
        <v>11</v>
      </c>
      <c r="E127" s="10">
        <v>11800</v>
      </c>
      <c r="F127" s="16"/>
      <c r="G127" s="16"/>
      <c r="H127" s="10">
        <f t="shared" si="2"/>
        <v>11800</v>
      </c>
    </row>
    <row r="128" spans="1:8" x14ac:dyDescent="0.25">
      <c r="A128" s="2">
        <f t="shared" si="3"/>
        <v>115</v>
      </c>
      <c r="B128" s="8" t="s">
        <v>171</v>
      </c>
      <c r="C128" s="13" t="s">
        <v>36</v>
      </c>
      <c r="D128" s="9" t="s">
        <v>11</v>
      </c>
      <c r="E128" s="10">
        <v>25440</v>
      </c>
      <c r="F128" s="16"/>
      <c r="G128" s="16"/>
      <c r="H128" s="10">
        <f t="shared" si="2"/>
        <v>25440</v>
      </c>
    </row>
    <row r="129" spans="1:8" x14ac:dyDescent="0.25">
      <c r="A129" s="2">
        <f t="shared" si="3"/>
        <v>116</v>
      </c>
      <c r="B129" s="11" t="s">
        <v>172</v>
      </c>
      <c r="C129" s="11" t="s">
        <v>173</v>
      </c>
      <c r="D129" s="9" t="s">
        <v>11</v>
      </c>
      <c r="E129" s="10">
        <v>30000</v>
      </c>
      <c r="F129" s="16">
        <v>10000</v>
      </c>
      <c r="G129" s="16">
        <v>30000</v>
      </c>
      <c r="H129" s="10">
        <f t="shared" si="2"/>
        <v>10000</v>
      </c>
    </row>
    <row r="130" spans="1:8" x14ac:dyDescent="0.25">
      <c r="A130" s="2">
        <f t="shared" si="3"/>
        <v>117</v>
      </c>
      <c r="B130" s="8" t="s">
        <v>174</v>
      </c>
      <c r="C130" s="13" t="s">
        <v>36</v>
      </c>
      <c r="D130" s="9" t="s">
        <v>11</v>
      </c>
      <c r="E130" s="10">
        <v>16000</v>
      </c>
      <c r="F130" s="16"/>
      <c r="G130" s="16"/>
      <c r="H130" s="10">
        <f t="shared" si="2"/>
        <v>16000</v>
      </c>
    </row>
    <row r="131" spans="1:8" x14ac:dyDescent="0.25">
      <c r="A131" s="2">
        <f t="shared" si="3"/>
        <v>118</v>
      </c>
      <c r="B131" s="8" t="s">
        <v>175</v>
      </c>
      <c r="C131" s="13" t="s">
        <v>36</v>
      </c>
      <c r="D131" s="9" t="s">
        <v>11</v>
      </c>
      <c r="E131" s="10">
        <v>11800</v>
      </c>
      <c r="F131" s="16"/>
      <c r="G131" s="16"/>
      <c r="H131" s="10">
        <f t="shared" si="2"/>
        <v>11800</v>
      </c>
    </row>
    <row r="132" spans="1:8" x14ac:dyDescent="0.25">
      <c r="A132" s="2">
        <f t="shared" si="3"/>
        <v>119</v>
      </c>
      <c r="B132" s="8" t="s">
        <v>176</v>
      </c>
      <c r="C132" s="13" t="s">
        <v>36</v>
      </c>
      <c r="D132" s="9" t="s">
        <v>11</v>
      </c>
      <c r="E132" s="10">
        <v>20000</v>
      </c>
      <c r="F132" s="16"/>
      <c r="G132" s="16"/>
      <c r="H132" s="10">
        <f t="shared" si="2"/>
        <v>20000</v>
      </c>
    </row>
    <row r="133" spans="1:8" x14ac:dyDescent="0.25">
      <c r="A133" s="2">
        <f t="shared" si="3"/>
        <v>120</v>
      </c>
      <c r="B133" s="8" t="s">
        <v>177</v>
      </c>
      <c r="C133" s="13" t="s">
        <v>36</v>
      </c>
      <c r="D133" s="9" t="s">
        <v>11</v>
      </c>
      <c r="E133" s="10">
        <v>120000</v>
      </c>
      <c r="F133" s="16"/>
      <c r="G133" s="16"/>
      <c r="H133" s="10">
        <f t="shared" si="2"/>
        <v>120000</v>
      </c>
    </row>
    <row r="134" spans="1:8" x14ac:dyDescent="0.25">
      <c r="A134" s="2">
        <f t="shared" si="3"/>
        <v>121</v>
      </c>
      <c r="B134" s="8" t="s">
        <v>178</v>
      </c>
      <c r="C134" s="13" t="s">
        <v>112</v>
      </c>
      <c r="D134" s="9" t="s">
        <v>11</v>
      </c>
      <c r="E134" s="10">
        <v>85795.830000000016</v>
      </c>
      <c r="F134" s="16"/>
      <c r="G134" s="16"/>
      <c r="H134" s="10">
        <f t="shared" si="2"/>
        <v>85795.830000000016</v>
      </c>
    </row>
    <row r="135" spans="1:8" x14ac:dyDescent="0.25">
      <c r="A135" s="2">
        <f t="shared" si="3"/>
        <v>122</v>
      </c>
      <c r="B135" s="8" t="s">
        <v>179</v>
      </c>
      <c r="C135" s="13" t="s">
        <v>180</v>
      </c>
      <c r="D135" s="9" t="s">
        <v>11</v>
      </c>
      <c r="E135" s="10">
        <v>71859.100000000006</v>
      </c>
      <c r="F135" s="16"/>
      <c r="G135" s="16"/>
      <c r="H135" s="10">
        <f t="shared" si="2"/>
        <v>71859.100000000006</v>
      </c>
    </row>
    <row r="136" spans="1:8" x14ac:dyDescent="0.25">
      <c r="A136" s="2">
        <f t="shared" si="3"/>
        <v>123</v>
      </c>
      <c r="B136" s="8" t="s">
        <v>181</v>
      </c>
      <c r="C136" s="13" t="s">
        <v>36</v>
      </c>
      <c r="D136" s="9" t="s">
        <v>11</v>
      </c>
      <c r="E136" s="10">
        <v>35400</v>
      </c>
      <c r="F136" s="16"/>
      <c r="G136" s="16"/>
      <c r="H136" s="10">
        <f t="shared" si="2"/>
        <v>35400</v>
      </c>
    </row>
    <row r="137" spans="1:8" x14ac:dyDescent="0.25">
      <c r="A137" s="2">
        <f t="shared" si="3"/>
        <v>124</v>
      </c>
      <c r="B137" s="8" t="s">
        <v>182</v>
      </c>
      <c r="C137" s="8" t="s">
        <v>28</v>
      </c>
      <c r="D137" s="9" t="s">
        <v>11</v>
      </c>
      <c r="E137" s="10">
        <v>524000</v>
      </c>
      <c r="F137" s="16"/>
      <c r="G137" s="16"/>
      <c r="H137" s="10">
        <f t="shared" si="2"/>
        <v>524000</v>
      </c>
    </row>
    <row r="138" spans="1:8" x14ac:dyDescent="0.25">
      <c r="A138" s="2">
        <f t="shared" si="3"/>
        <v>125</v>
      </c>
      <c r="B138" s="8" t="s">
        <v>183</v>
      </c>
      <c r="C138" s="8" t="s">
        <v>39</v>
      </c>
      <c r="D138" s="9" t="s">
        <v>11</v>
      </c>
      <c r="E138" s="10">
        <v>23086.71</v>
      </c>
      <c r="F138" s="16"/>
      <c r="G138" s="16"/>
      <c r="H138" s="10">
        <f t="shared" si="2"/>
        <v>23086.71</v>
      </c>
    </row>
    <row r="139" spans="1:8" x14ac:dyDescent="0.25">
      <c r="A139" s="2">
        <f t="shared" si="3"/>
        <v>126</v>
      </c>
      <c r="B139" s="8" t="s">
        <v>184</v>
      </c>
      <c r="C139" s="13" t="s">
        <v>110</v>
      </c>
      <c r="D139" s="9" t="s">
        <v>11</v>
      </c>
      <c r="E139" s="10">
        <v>246248.3</v>
      </c>
      <c r="F139" s="16"/>
      <c r="G139" s="16"/>
      <c r="H139" s="10">
        <f t="shared" si="2"/>
        <v>246248.3</v>
      </c>
    </row>
    <row r="140" spans="1:8" x14ac:dyDescent="0.25">
      <c r="A140" s="2">
        <f t="shared" si="3"/>
        <v>127</v>
      </c>
      <c r="B140" s="8" t="s">
        <v>185</v>
      </c>
      <c r="C140" s="13" t="s">
        <v>110</v>
      </c>
      <c r="D140" s="9" t="s">
        <v>11</v>
      </c>
      <c r="E140" s="10">
        <v>100958.43999999999</v>
      </c>
      <c r="F140" s="16"/>
      <c r="G140" s="16"/>
      <c r="H140" s="10">
        <f t="shared" si="2"/>
        <v>100958.43999999999</v>
      </c>
    </row>
    <row r="141" spans="1:8" x14ac:dyDescent="0.25">
      <c r="A141" s="2">
        <f t="shared" si="3"/>
        <v>128</v>
      </c>
      <c r="B141" s="8" t="s">
        <v>186</v>
      </c>
      <c r="C141" s="13" t="s">
        <v>97</v>
      </c>
      <c r="D141" s="9" t="s">
        <v>11</v>
      </c>
      <c r="E141" s="10">
        <v>2852877</v>
      </c>
      <c r="F141" s="16"/>
      <c r="G141" s="16">
        <v>863380</v>
      </c>
      <c r="H141" s="10">
        <f t="shared" si="2"/>
        <v>1989497</v>
      </c>
    </row>
    <row r="142" spans="1:8" x14ac:dyDescent="0.25">
      <c r="A142" s="2">
        <f t="shared" si="3"/>
        <v>129</v>
      </c>
      <c r="B142" s="8" t="s">
        <v>187</v>
      </c>
      <c r="C142" s="8" t="s">
        <v>188</v>
      </c>
      <c r="D142" s="9" t="s">
        <v>11</v>
      </c>
      <c r="E142" s="10">
        <v>32320</v>
      </c>
      <c r="F142" s="16"/>
      <c r="G142" s="16"/>
      <c r="H142" s="10">
        <f t="shared" si="2"/>
        <v>32320</v>
      </c>
    </row>
    <row r="143" spans="1:8" x14ac:dyDescent="0.25">
      <c r="A143" s="2">
        <f t="shared" si="3"/>
        <v>130</v>
      </c>
      <c r="B143" s="8" t="s">
        <v>189</v>
      </c>
      <c r="C143" s="8" t="s">
        <v>42</v>
      </c>
      <c r="D143" s="9" t="s">
        <v>11</v>
      </c>
      <c r="E143" s="10">
        <v>3486122.2</v>
      </c>
      <c r="F143" s="16"/>
      <c r="G143" s="16"/>
      <c r="H143" s="10">
        <f t="shared" si="2"/>
        <v>3486122.2</v>
      </c>
    </row>
    <row r="144" spans="1:8" x14ac:dyDescent="0.25">
      <c r="A144" s="2">
        <f t="shared" si="3"/>
        <v>131</v>
      </c>
      <c r="B144" s="8" t="s">
        <v>190</v>
      </c>
      <c r="C144" s="13" t="s">
        <v>191</v>
      </c>
      <c r="D144" s="9" t="s">
        <v>11</v>
      </c>
      <c r="E144" s="10">
        <v>7893747.6699999999</v>
      </c>
      <c r="F144" s="16">
        <v>656553.80000000005</v>
      </c>
      <c r="G144" s="16">
        <f>1563549.98+1044872.17</f>
        <v>2608422.15</v>
      </c>
      <c r="H144" s="10">
        <f>E144+F144-G144</f>
        <v>5941879.3200000003</v>
      </c>
    </row>
    <row r="145" spans="1:8" x14ac:dyDescent="0.25">
      <c r="A145" s="2">
        <f t="shared" si="3"/>
        <v>132</v>
      </c>
      <c r="B145" s="15" t="s">
        <v>192</v>
      </c>
      <c r="C145" s="13" t="s">
        <v>97</v>
      </c>
      <c r="D145" s="9" t="s">
        <v>11</v>
      </c>
      <c r="E145" s="10">
        <v>2359581</v>
      </c>
      <c r="F145" s="16">
        <v>584640</v>
      </c>
      <c r="G145" s="16"/>
      <c r="H145" s="10">
        <f t="shared" ref="H145:H208" si="4">E145+F145-G145</f>
        <v>2944221</v>
      </c>
    </row>
    <row r="146" spans="1:8" x14ac:dyDescent="0.25">
      <c r="A146" s="2">
        <f t="shared" si="3"/>
        <v>133</v>
      </c>
      <c r="B146" s="15" t="s">
        <v>193</v>
      </c>
      <c r="C146" s="13" t="s">
        <v>42</v>
      </c>
      <c r="D146" s="9" t="s">
        <v>11</v>
      </c>
      <c r="E146" s="10">
        <v>110397.86</v>
      </c>
      <c r="F146" s="16"/>
      <c r="G146" s="16"/>
      <c r="H146" s="10">
        <f t="shared" si="4"/>
        <v>110397.86</v>
      </c>
    </row>
    <row r="147" spans="1:8" x14ac:dyDescent="0.25">
      <c r="A147" s="2">
        <f t="shared" ref="A147:A210" si="5">A146+1</f>
        <v>134</v>
      </c>
      <c r="B147" s="11" t="s">
        <v>194</v>
      </c>
      <c r="C147" s="8" t="s">
        <v>50</v>
      </c>
      <c r="D147" s="9" t="s">
        <v>11</v>
      </c>
      <c r="E147" s="10">
        <v>18880</v>
      </c>
      <c r="F147" s="16"/>
      <c r="G147" s="16"/>
      <c r="H147" s="10">
        <f t="shared" si="4"/>
        <v>18880</v>
      </c>
    </row>
    <row r="148" spans="1:8" x14ac:dyDescent="0.25">
      <c r="A148" s="2">
        <f t="shared" si="5"/>
        <v>135</v>
      </c>
      <c r="B148" s="11" t="s">
        <v>195</v>
      </c>
      <c r="C148" s="13" t="s">
        <v>36</v>
      </c>
      <c r="D148" s="9" t="s">
        <v>11</v>
      </c>
      <c r="E148" s="10">
        <v>24000</v>
      </c>
      <c r="F148" s="16">
        <v>6000.01</v>
      </c>
      <c r="G148" s="16"/>
      <c r="H148" s="10">
        <f t="shared" si="4"/>
        <v>30000.010000000002</v>
      </c>
    </row>
    <row r="149" spans="1:8" x14ac:dyDescent="0.25">
      <c r="A149" s="2">
        <f t="shared" si="5"/>
        <v>136</v>
      </c>
      <c r="B149" s="11" t="s">
        <v>196</v>
      </c>
      <c r="C149" s="8" t="s">
        <v>50</v>
      </c>
      <c r="D149" s="9" t="s">
        <v>11</v>
      </c>
      <c r="E149" s="10">
        <v>12000</v>
      </c>
      <c r="F149" s="16">
        <v>4000</v>
      </c>
      <c r="G149" s="16">
        <v>12000</v>
      </c>
      <c r="H149" s="10">
        <f t="shared" si="4"/>
        <v>4000</v>
      </c>
    </row>
    <row r="150" spans="1:8" x14ac:dyDescent="0.25">
      <c r="A150" s="2">
        <f t="shared" si="5"/>
        <v>137</v>
      </c>
      <c r="B150" s="11" t="s">
        <v>197</v>
      </c>
      <c r="C150" s="8" t="s">
        <v>198</v>
      </c>
      <c r="D150" s="9" t="s">
        <v>11</v>
      </c>
      <c r="E150" s="10">
        <v>6850</v>
      </c>
      <c r="F150" s="16"/>
      <c r="G150" s="16"/>
      <c r="H150" s="10">
        <f t="shared" si="4"/>
        <v>6850</v>
      </c>
    </row>
    <row r="151" spans="1:8" s="1" customFormat="1" x14ac:dyDescent="0.25">
      <c r="A151" s="2">
        <f t="shared" si="5"/>
        <v>138</v>
      </c>
      <c r="B151" s="11" t="s">
        <v>370</v>
      </c>
      <c r="C151" s="8" t="s">
        <v>188</v>
      </c>
      <c r="D151" s="9" t="s">
        <v>11</v>
      </c>
      <c r="E151" s="10">
        <v>49147</v>
      </c>
      <c r="F151" s="16">
        <v>105315</v>
      </c>
      <c r="G151" s="16"/>
      <c r="H151" s="10">
        <f t="shared" si="4"/>
        <v>154462</v>
      </c>
    </row>
    <row r="152" spans="1:8" x14ac:dyDescent="0.25">
      <c r="A152" s="2">
        <f t="shared" si="5"/>
        <v>139</v>
      </c>
      <c r="B152" s="11" t="s">
        <v>199</v>
      </c>
      <c r="C152" s="11" t="s">
        <v>200</v>
      </c>
      <c r="D152" s="9" t="s">
        <v>11</v>
      </c>
      <c r="E152" s="10">
        <v>80000</v>
      </c>
      <c r="F152" s="16">
        <v>8000</v>
      </c>
      <c r="G152" s="16"/>
      <c r="H152" s="10">
        <f t="shared" si="4"/>
        <v>88000</v>
      </c>
    </row>
    <row r="153" spans="1:8" x14ac:dyDescent="0.25">
      <c r="A153" s="2">
        <f t="shared" si="5"/>
        <v>140</v>
      </c>
      <c r="B153" s="11" t="s">
        <v>201</v>
      </c>
      <c r="C153" s="11" t="s">
        <v>202</v>
      </c>
      <c r="D153" s="9" t="s">
        <v>11</v>
      </c>
      <c r="E153" s="10">
        <v>0</v>
      </c>
      <c r="F153" s="16"/>
      <c r="G153" s="16"/>
      <c r="H153" s="10">
        <f t="shared" si="4"/>
        <v>0</v>
      </c>
    </row>
    <row r="154" spans="1:8" x14ac:dyDescent="0.25">
      <c r="A154" s="2">
        <f t="shared" si="5"/>
        <v>141</v>
      </c>
      <c r="B154" s="11" t="s">
        <v>203</v>
      </c>
      <c r="C154" s="11" t="s">
        <v>204</v>
      </c>
      <c r="D154" s="9" t="s">
        <v>11</v>
      </c>
      <c r="E154" s="10">
        <v>393258.6</v>
      </c>
      <c r="F154" s="16"/>
      <c r="G154" s="16"/>
      <c r="H154" s="10">
        <f t="shared" si="4"/>
        <v>393258.6</v>
      </c>
    </row>
    <row r="155" spans="1:8" x14ac:dyDescent="0.25">
      <c r="A155" s="2">
        <f t="shared" si="5"/>
        <v>142</v>
      </c>
      <c r="B155" s="8" t="s">
        <v>205</v>
      </c>
      <c r="C155" s="8" t="s">
        <v>206</v>
      </c>
      <c r="D155" s="9" t="s">
        <v>11</v>
      </c>
      <c r="E155" s="10">
        <v>1017272.1000000001</v>
      </c>
      <c r="F155" s="16">
        <v>99120</v>
      </c>
      <c r="G155" s="16">
        <f>215350+57702+33706.7+54020.4</f>
        <v>360779.10000000003</v>
      </c>
      <c r="H155" s="10">
        <f t="shared" si="4"/>
        <v>755613</v>
      </c>
    </row>
    <row r="156" spans="1:8" x14ac:dyDescent="0.25">
      <c r="A156" s="2">
        <f t="shared" si="5"/>
        <v>143</v>
      </c>
      <c r="B156" s="11" t="s">
        <v>207</v>
      </c>
      <c r="C156" s="11" t="s">
        <v>208</v>
      </c>
      <c r="D156" s="9" t="s">
        <v>11</v>
      </c>
      <c r="E156" s="10">
        <v>28000</v>
      </c>
      <c r="F156" s="16">
        <v>7000</v>
      </c>
      <c r="G156" s="16">
        <v>28000</v>
      </c>
      <c r="H156" s="10">
        <f t="shared" si="4"/>
        <v>7000</v>
      </c>
    </row>
    <row r="157" spans="1:8" x14ac:dyDescent="0.25">
      <c r="A157" s="2">
        <f t="shared" si="5"/>
        <v>144</v>
      </c>
      <c r="B157" s="8" t="s">
        <v>209</v>
      </c>
      <c r="C157" s="13" t="s">
        <v>97</v>
      </c>
      <c r="D157" s="9" t="s">
        <v>11</v>
      </c>
      <c r="E157" s="10">
        <v>3478056.2399999998</v>
      </c>
      <c r="F157" s="16"/>
      <c r="G157" s="16">
        <v>2738732.24</v>
      </c>
      <c r="H157" s="10">
        <f t="shared" si="4"/>
        <v>739323.99999999953</v>
      </c>
    </row>
    <row r="158" spans="1:8" x14ac:dyDescent="0.25">
      <c r="A158" s="2">
        <f t="shared" si="5"/>
        <v>145</v>
      </c>
      <c r="B158" s="8" t="s">
        <v>210</v>
      </c>
      <c r="C158" s="8" t="s">
        <v>26</v>
      </c>
      <c r="D158" s="9" t="s">
        <v>11</v>
      </c>
      <c r="E158" s="10">
        <v>18408</v>
      </c>
      <c r="F158" s="16"/>
      <c r="G158" s="16"/>
      <c r="H158" s="10">
        <f t="shared" si="4"/>
        <v>18408</v>
      </c>
    </row>
    <row r="159" spans="1:8" x14ac:dyDescent="0.25">
      <c r="A159" s="2">
        <f t="shared" si="5"/>
        <v>146</v>
      </c>
      <c r="B159" s="12" t="s">
        <v>211</v>
      </c>
      <c r="C159" s="12" t="s">
        <v>212</v>
      </c>
      <c r="D159" s="9" t="s">
        <v>11</v>
      </c>
      <c r="E159" s="10">
        <v>15000</v>
      </c>
      <c r="F159" s="16">
        <v>15000</v>
      </c>
      <c r="G159" s="16">
        <v>15000</v>
      </c>
      <c r="H159" s="10">
        <f t="shared" si="4"/>
        <v>15000</v>
      </c>
    </row>
    <row r="160" spans="1:8" x14ac:dyDescent="0.25">
      <c r="A160" s="2">
        <f t="shared" si="5"/>
        <v>147</v>
      </c>
      <c r="B160" s="8" t="s">
        <v>213</v>
      </c>
      <c r="C160" s="8" t="s">
        <v>214</v>
      </c>
      <c r="D160" s="9" t="s">
        <v>11</v>
      </c>
      <c r="E160" s="10">
        <v>101957.8</v>
      </c>
      <c r="F160" s="16"/>
      <c r="G160" s="16"/>
      <c r="H160" s="10">
        <f t="shared" si="4"/>
        <v>101957.8</v>
      </c>
    </row>
    <row r="161" spans="1:8" x14ac:dyDescent="0.25">
      <c r="A161" s="2">
        <f t="shared" si="5"/>
        <v>148</v>
      </c>
      <c r="B161" s="11" t="s">
        <v>215</v>
      </c>
      <c r="C161" s="11" t="s">
        <v>26</v>
      </c>
      <c r="D161" s="9" t="s">
        <v>11</v>
      </c>
      <c r="E161" s="10">
        <v>218909.49</v>
      </c>
      <c r="F161" s="16"/>
      <c r="G161" s="16"/>
      <c r="H161" s="10">
        <f t="shared" si="4"/>
        <v>218909.49</v>
      </c>
    </row>
    <row r="162" spans="1:8" x14ac:dyDescent="0.25">
      <c r="A162" s="2">
        <f t="shared" si="5"/>
        <v>149</v>
      </c>
      <c r="B162" s="8" t="s">
        <v>216</v>
      </c>
      <c r="C162" s="8" t="s">
        <v>217</v>
      </c>
      <c r="D162" s="9" t="s">
        <v>11</v>
      </c>
      <c r="E162" s="10">
        <v>34515</v>
      </c>
      <c r="F162" s="16"/>
      <c r="G162" s="16"/>
      <c r="H162" s="10">
        <f t="shared" si="4"/>
        <v>34515</v>
      </c>
    </row>
    <row r="163" spans="1:8" x14ac:dyDescent="0.25">
      <c r="A163" s="2">
        <f t="shared" si="5"/>
        <v>150</v>
      </c>
      <c r="B163" s="11" t="s">
        <v>218</v>
      </c>
      <c r="C163" s="11" t="s">
        <v>219</v>
      </c>
      <c r="D163" s="9" t="s">
        <v>11</v>
      </c>
      <c r="E163" s="10">
        <v>493350</v>
      </c>
      <c r="F163" s="16"/>
      <c r="G163" s="16"/>
      <c r="H163" s="10">
        <f t="shared" si="4"/>
        <v>493350</v>
      </c>
    </row>
    <row r="164" spans="1:8" x14ac:dyDescent="0.25">
      <c r="A164" s="2">
        <f t="shared" si="5"/>
        <v>151</v>
      </c>
      <c r="B164" s="11" t="s">
        <v>220</v>
      </c>
      <c r="C164" s="11" t="s">
        <v>10</v>
      </c>
      <c r="D164" s="9" t="s">
        <v>11</v>
      </c>
      <c r="E164" s="10">
        <v>222900</v>
      </c>
      <c r="F164" s="16"/>
      <c r="G164" s="16"/>
      <c r="H164" s="10">
        <f t="shared" si="4"/>
        <v>222900</v>
      </c>
    </row>
    <row r="165" spans="1:8" x14ac:dyDescent="0.25">
      <c r="A165" s="2">
        <f t="shared" si="5"/>
        <v>152</v>
      </c>
      <c r="B165" s="8" t="s">
        <v>221</v>
      </c>
      <c r="C165" s="8" t="s">
        <v>110</v>
      </c>
      <c r="D165" s="9" t="s">
        <v>11</v>
      </c>
      <c r="E165" s="10">
        <v>1587940.8499999999</v>
      </c>
      <c r="F165" s="16"/>
      <c r="G165" s="16"/>
      <c r="H165" s="10">
        <f t="shared" si="4"/>
        <v>1587940.8499999999</v>
      </c>
    </row>
    <row r="166" spans="1:8" x14ac:dyDescent="0.25">
      <c r="A166" s="2">
        <f t="shared" si="5"/>
        <v>153</v>
      </c>
      <c r="B166" s="8" t="s">
        <v>222</v>
      </c>
      <c r="C166" s="8" t="s">
        <v>28</v>
      </c>
      <c r="D166" s="9" t="s">
        <v>11</v>
      </c>
      <c r="E166" s="10">
        <v>0</v>
      </c>
      <c r="F166" s="16"/>
      <c r="G166" s="16"/>
      <c r="H166" s="10">
        <f t="shared" si="4"/>
        <v>0</v>
      </c>
    </row>
    <row r="167" spans="1:8" x14ac:dyDescent="0.25">
      <c r="A167" s="2">
        <f t="shared" si="5"/>
        <v>154</v>
      </c>
      <c r="B167" s="8" t="s">
        <v>223</v>
      </c>
      <c r="C167" s="8" t="s">
        <v>42</v>
      </c>
      <c r="D167" s="9" t="s">
        <v>11</v>
      </c>
      <c r="E167" s="10">
        <v>4146775</v>
      </c>
      <c r="F167" s="16"/>
      <c r="G167" s="16"/>
      <c r="H167" s="10">
        <f t="shared" si="4"/>
        <v>4146775</v>
      </c>
    </row>
    <row r="168" spans="1:8" x14ac:dyDescent="0.25">
      <c r="A168" s="2">
        <f t="shared" si="5"/>
        <v>155</v>
      </c>
      <c r="B168" s="8" t="s">
        <v>224</v>
      </c>
      <c r="C168" s="8" t="s">
        <v>110</v>
      </c>
      <c r="D168" s="9" t="s">
        <v>11</v>
      </c>
      <c r="E168" s="10">
        <v>439940</v>
      </c>
      <c r="F168" s="16"/>
      <c r="G168" s="16"/>
      <c r="H168" s="10">
        <f t="shared" si="4"/>
        <v>439940</v>
      </c>
    </row>
    <row r="169" spans="1:8" x14ac:dyDescent="0.25">
      <c r="A169" s="2">
        <f t="shared" si="5"/>
        <v>156</v>
      </c>
      <c r="B169" s="11" t="s">
        <v>225</v>
      </c>
      <c r="C169" s="11" t="s">
        <v>28</v>
      </c>
      <c r="D169" s="9" t="s">
        <v>11</v>
      </c>
      <c r="E169" s="10">
        <v>95999.6</v>
      </c>
      <c r="F169" s="16"/>
      <c r="G169" s="16"/>
      <c r="H169" s="10">
        <f t="shared" si="4"/>
        <v>95999.6</v>
      </c>
    </row>
    <row r="170" spans="1:8" x14ac:dyDescent="0.25">
      <c r="A170" s="2">
        <f t="shared" si="5"/>
        <v>157</v>
      </c>
      <c r="B170" s="8" t="s">
        <v>226</v>
      </c>
      <c r="C170" s="8" t="s">
        <v>227</v>
      </c>
      <c r="D170" s="9" t="s">
        <v>11</v>
      </c>
      <c r="E170" s="10">
        <v>215900</v>
      </c>
      <c r="F170" s="16"/>
      <c r="G170" s="16"/>
      <c r="H170" s="10">
        <f t="shared" si="4"/>
        <v>215900</v>
      </c>
    </row>
    <row r="171" spans="1:8" x14ac:dyDescent="0.25">
      <c r="A171" s="2">
        <f t="shared" si="5"/>
        <v>158</v>
      </c>
      <c r="B171" s="8" t="s">
        <v>228</v>
      </c>
      <c r="C171" s="13" t="s">
        <v>57</v>
      </c>
      <c r="D171" s="9" t="s">
        <v>11</v>
      </c>
      <c r="E171" s="10">
        <v>47622.46</v>
      </c>
      <c r="F171" s="16"/>
      <c r="G171" s="16"/>
      <c r="H171" s="10">
        <f t="shared" si="4"/>
        <v>47622.46</v>
      </c>
    </row>
    <row r="172" spans="1:8" x14ac:dyDescent="0.25">
      <c r="A172" s="2">
        <f t="shared" si="5"/>
        <v>159</v>
      </c>
      <c r="B172" s="8" t="s">
        <v>229</v>
      </c>
      <c r="C172" s="8" t="s">
        <v>230</v>
      </c>
      <c r="D172" s="9" t="s">
        <v>11</v>
      </c>
      <c r="E172" s="10">
        <v>871666</v>
      </c>
      <c r="F172" s="16"/>
      <c r="G172" s="16"/>
      <c r="H172" s="10">
        <f t="shared" si="4"/>
        <v>871666</v>
      </c>
    </row>
    <row r="173" spans="1:8" s="1" customFormat="1" x14ac:dyDescent="0.25">
      <c r="A173" s="2">
        <f t="shared" si="5"/>
        <v>160</v>
      </c>
      <c r="B173" s="8" t="s">
        <v>371</v>
      </c>
      <c r="C173" s="8" t="s">
        <v>154</v>
      </c>
      <c r="D173" s="9" t="s">
        <v>11</v>
      </c>
      <c r="E173" s="10">
        <v>112200.16</v>
      </c>
      <c r="F173" s="16"/>
      <c r="G173" s="16"/>
      <c r="H173" s="10">
        <f t="shared" si="4"/>
        <v>112200.16</v>
      </c>
    </row>
    <row r="174" spans="1:8" x14ac:dyDescent="0.25">
      <c r="A174" s="2">
        <f t="shared" si="5"/>
        <v>161</v>
      </c>
      <c r="B174" s="8" t="s">
        <v>231</v>
      </c>
      <c r="C174" s="8" t="s">
        <v>232</v>
      </c>
      <c r="D174" s="9" t="s">
        <v>11</v>
      </c>
      <c r="E174" s="10">
        <v>22308</v>
      </c>
      <c r="F174" s="16"/>
      <c r="G174" s="16"/>
      <c r="H174" s="10">
        <f t="shared" si="4"/>
        <v>22308</v>
      </c>
    </row>
    <row r="175" spans="1:8" x14ac:dyDescent="0.25">
      <c r="A175" s="2">
        <f t="shared" si="5"/>
        <v>162</v>
      </c>
      <c r="B175" s="8" t="s">
        <v>233</v>
      </c>
      <c r="C175" s="8" t="s">
        <v>26</v>
      </c>
      <c r="D175" s="9" t="s">
        <v>11</v>
      </c>
      <c r="E175" s="10">
        <v>110575.44</v>
      </c>
      <c r="F175" s="16"/>
      <c r="G175" s="16"/>
      <c r="H175" s="10">
        <f t="shared" si="4"/>
        <v>110575.44</v>
      </c>
    </row>
    <row r="176" spans="1:8" x14ac:dyDescent="0.25">
      <c r="A176" s="2">
        <f t="shared" si="5"/>
        <v>163</v>
      </c>
      <c r="B176" s="11" t="s">
        <v>234</v>
      </c>
      <c r="C176" s="11" t="s">
        <v>235</v>
      </c>
      <c r="D176" s="9" t="s">
        <v>11</v>
      </c>
      <c r="E176" s="10">
        <v>169260.26</v>
      </c>
      <c r="F176" s="16"/>
      <c r="G176" s="16"/>
      <c r="H176" s="10">
        <f t="shared" si="4"/>
        <v>169260.26</v>
      </c>
    </row>
    <row r="177" spans="1:8" x14ac:dyDescent="0.25">
      <c r="A177" s="2">
        <f t="shared" si="5"/>
        <v>164</v>
      </c>
      <c r="B177" s="11" t="s">
        <v>236</v>
      </c>
      <c r="C177" s="13" t="s">
        <v>36</v>
      </c>
      <c r="D177" s="9" t="s">
        <v>11</v>
      </c>
      <c r="E177" s="10">
        <v>40000</v>
      </c>
      <c r="F177" s="16"/>
      <c r="G177" s="16"/>
      <c r="H177" s="10">
        <f t="shared" si="4"/>
        <v>40000</v>
      </c>
    </row>
    <row r="178" spans="1:8" x14ac:dyDescent="0.25">
      <c r="A178" s="2">
        <f t="shared" si="5"/>
        <v>165</v>
      </c>
      <c r="B178" s="8" t="s">
        <v>237</v>
      </c>
      <c r="C178" s="8" t="s">
        <v>238</v>
      </c>
      <c r="D178" s="9" t="s">
        <v>11</v>
      </c>
      <c r="E178" s="10">
        <v>0</v>
      </c>
      <c r="F178" s="16"/>
      <c r="G178" s="16"/>
      <c r="H178" s="10">
        <f t="shared" si="4"/>
        <v>0</v>
      </c>
    </row>
    <row r="179" spans="1:8" x14ac:dyDescent="0.25">
      <c r="A179" s="2">
        <f t="shared" si="5"/>
        <v>166</v>
      </c>
      <c r="B179" s="8" t="s">
        <v>239</v>
      </c>
      <c r="C179" s="8" t="s">
        <v>42</v>
      </c>
      <c r="D179" s="9" t="s">
        <v>11</v>
      </c>
      <c r="E179" s="10">
        <v>98811.5</v>
      </c>
      <c r="F179" s="16"/>
      <c r="G179" s="16"/>
      <c r="H179" s="10">
        <f t="shared" si="4"/>
        <v>98811.5</v>
      </c>
    </row>
    <row r="180" spans="1:8" x14ac:dyDescent="0.25">
      <c r="A180" s="2">
        <f t="shared" si="5"/>
        <v>167</v>
      </c>
      <c r="B180" s="8" t="s">
        <v>240</v>
      </c>
      <c r="C180" s="13" t="s">
        <v>241</v>
      </c>
      <c r="D180" s="9" t="s">
        <v>11</v>
      </c>
      <c r="E180" s="10">
        <v>2274605.6</v>
      </c>
      <c r="F180" s="16"/>
      <c r="G180" s="16">
        <v>2274605.6</v>
      </c>
      <c r="H180" s="10">
        <f t="shared" si="4"/>
        <v>0</v>
      </c>
    </row>
    <row r="181" spans="1:8" x14ac:dyDescent="0.25">
      <c r="A181" s="2">
        <f t="shared" si="5"/>
        <v>168</v>
      </c>
      <c r="B181" s="8" t="s">
        <v>242</v>
      </c>
      <c r="C181" s="13" t="s">
        <v>243</v>
      </c>
      <c r="D181" s="9" t="s">
        <v>11</v>
      </c>
      <c r="E181" s="10">
        <v>24780</v>
      </c>
      <c r="F181" s="16"/>
      <c r="G181" s="16"/>
      <c r="H181" s="10">
        <f t="shared" si="4"/>
        <v>24780</v>
      </c>
    </row>
    <row r="182" spans="1:8" x14ac:dyDescent="0.25">
      <c r="A182" s="2">
        <f t="shared" si="5"/>
        <v>169</v>
      </c>
      <c r="B182" s="11" t="s">
        <v>244</v>
      </c>
      <c r="C182" s="8" t="s">
        <v>87</v>
      </c>
      <c r="D182" s="9" t="s">
        <v>11</v>
      </c>
      <c r="E182" s="10">
        <v>119426.92000000001</v>
      </c>
      <c r="F182" s="16"/>
      <c r="G182" s="16"/>
      <c r="H182" s="10">
        <f t="shared" si="4"/>
        <v>119426.92000000001</v>
      </c>
    </row>
    <row r="183" spans="1:8" x14ac:dyDescent="0.25">
      <c r="A183" s="2">
        <f t="shared" si="5"/>
        <v>170</v>
      </c>
      <c r="B183" s="8" t="s">
        <v>245</v>
      </c>
      <c r="C183" s="13" t="s">
        <v>97</v>
      </c>
      <c r="D183" s="9" t="s">
        <v>11</v>
      </c>
      <c r="E183" s="10">
        <v>431143.67999999999</v>
      </c>
      <c r="F183" s="16"/>
      <c r="G183" s="16"/>
      <c r="H183" s="10">
        <f t="shared" si="4"/>
        <v>431143.67999999999</v>
      </c>
    </row>
    <row r="184" spans="1:8" x14ac:dyDescent="0.25">
      <c r="A184" s="2">
        <f t="shared" si="5"/>
        <v>171</v>
      </c>
      <c r="B184" s="8" t="s">
        <v>246</v>
      </c>
      <c r="C184" s="8" t="s">
        <v>57</v>
      </c>
      <c r="D184" s="9" t="s">
        <v>11</v>
      </c>
      <c r="E184" s="10">
        <v>2346361.7999999998</v>
      </c>
      <c r="F184" s="16">
        <v>543415</v>
      </c>
      <c r="G184" s="16"/>
      <c r="H184" s="10">
        <f t="shared" si="4"/>
        <v>2889776.8</v>
      </c>
    </row>
    <row r="185" spans="1:8" s="1" customFormat="1" x14ac:dyDescent="0.25">
      <c r="A185" s="2">
        <f t="shared" si="5"/>
        <v>172</v>
      </c>
      <c r="B185" s="8" t="s">
        <v>372</v>
      </c>
      <c r="C185" s="8" t="s">
        <v>373</v>
      </c>
      <c r="D185" s="9" t="s">
        <v>11</v>
      </c>
      <c r="E185" s="10">
        <v>34100</v>
      </c>
      <c r="F185" s="16"/>
      <c r="G185" s="16"/>
      <c r="H185" s="10">
        <f t="shared" si="4"/>
        <v>34100</v>
      </c>
    </row>
    <row r="186" spans="1:8" x14ac:dyDescent="0.25">
      <c r="A186" s="2">
        <f t="shared" si="5"/>
        <v>173</v>
      </c>
      <c r="B186" s="8" t="s">
        <v>247</v>
      </c>
      <c r="C186" s="8" t="s">
        <v>28</v>
      </c>
      <c r="D186" s="9" t="s">
        <v>11</v>
      </c>
      <c r="E186" s="10">
        <v>242615.42</v>
      </c>
      <c r="F186" s="16"/>
      <c r="G186" s="16"/>
      <c r="H186" s="10">
        <f t="shared" si="4"/>
        <v>242615.42</v>
      </c>
    </row>
    <row r="187" spans="1:8" x14ac:dyDescent="0.25">
      <c r="A187" s="2">
        <f t="shared" si="5"/>
        <v>174</v>
      </c>
      <c r="B187" s="8" t="s">
        <v>248</v>
      </c>
      <c r="C187" s="8" t="s">
        <v>28</v>
      </c>
      <c r="D187" s="9" t="s">
        <v>11</v>
      </c>
      <c r="E187" s="10">
        <v>1356430</v>
      </c>
      <c r="F187" s="16"/>
      <c r="G187" s="16"/>
      <c r="H187" s="10">
        <f t="shared" si="4"/>
        <v>1356430</v>
      </c>
    </row>
    <row r="188" spans="1:8" x14ac:dyDescent="0.25">
      <c r="A188" s="2">
        <f t="shared" si="5"/>
        <v>175</v>
      </c>
      <c r="B188" s="11" t="s">
        <v>249</v>
      </c>
      <c r="C188" s="11" t="s">
        <v>250</v>
      </c>
      <c r="D188" s="9" t="s">
        <v>11</v>
      </c>
      <c r="E188" s="10">
        <v>626214.19999999995</v>
      </c>
      <c r="F188" s="16"/>
      <c r="G188" s="16"/>
      <c r="H188" s="10">
        <f t="shared" si="4"/>
        <v>626214.19999999995</v>
      </c>
    </row>
    <row r="189" spans="1:8" x14ac:dyDescent="0.25">
      <c r="A189" s="2">
        <f t="shared" si="5"/>
        <v>176</v>
      </c>
      <c r="B189" s="11" t="s">
        <v>251</v>
      </c>
      <c r="C189" s="11" t="s">
        <v>97</v>
      </c>
      <c r="D189" s="9" t="s">
        <v>11</v>
      </c>
      <c r="E189" s="10">
        <v>1683500</v>
      </c>
      <c r="F189" s="16"/>
      <c r="G189" s="16"/>
      <c r="H189" s="10">
        <f t="shared" si="4"/>
        <v>1683500</v>
      </c>
    </row>
    <row r="190" spans="1:8" x14ac:dyDescent="0.25">
      <c r="A190" s="2">
        <f t="shared" si="5"/>
        <v>177</v>
      </c>
      <c r="B190" s="8" t="s">
        <v>252</v>
      </c>
      <c r="C190" s="8" t="s">
        <v>253</v>
      </c>
      <c r="D190" s="9" t="s">
        <v>11</v>
      </c>
      <c r="E190" s="10">
        <v>36335</v>
      </c>
      <c r="F190" s="16"/>
      <c r="G190" s="16"/>
      <c r="H190" s="10">
        <f t="shared" si="4"/>
        <v>36335</v>
      </c>
    </row>
    <row r="191" spans="1:8" x14ac:dyDescent="0.25">
      <c r="A191" s="2">
        <f t="shared" si="5"/>
        <v>178</v>
      </c>
      <c r="B191" s="8" t="s">
        <v>254</v>
      </c>
      <c r="C191" s="8" t="s">
        <v>255</v>
      </c>
      <c r="D191" s="9" t="s">
        <v>11</v>
      </c>
      <c r="E191" s="10">
        <v>86081</v>
      </c>
      <c r="F191" s="16"/>
      <c r="G191" s="16"/>
      <c r="H191" s="10">
        <f t="shared" si="4"/>
        <v>86081</v>
      </c>
    </row>
    <row r="192" spans="1:8" x14ac:dyDescent="0.25">
      <c r="A192" s="2">
        <f t="shared" si="5"/>
        <v>179</v>
      </c>
      <c r="B192" s="8" t="s">
        <v>256</v>
      </c>
      <c r="C192" s="13" t="s">
        <v>36</v>
      </c>
      <c r="D192" s="9" t="s">
        <v>11</v>
      </c>
      <c r="E192" s="10">
        <v>23600</v>
      </c>
      <c r="F192" s="16"/>
      <c r="G192" s="16"/>
      <c r="H192" s="10">
        <f t="shared" si="4"/>
        <v>23600</v>
      </c>
    </row>
    <row r="193" spans="1:8" x14ac:dyDescent="0.25">
      <c r="A193" s="2">
        <f t="shared" si="5"/>
        <v>180</v>
      </c>
      <c r="B193" s="8" t="s">
        <v>257</v>
      </c>
      <c r="C193" s="8" t="s">
        <v>26</v>
      </c>
      <c r="D193" s="9" t="s">
        <v>11</v>
      </c>
      <c r="E193" s="10">
        <v>70800</v>
      </c>
      <c r="F193" s="16"/>
      <c r="G193" s="16"/>
      <c r="H193" s="10">
        <f t="shared" si="4"/>
        <v>70800</v>
      </c>
    </row>
    <row r="194" spans="1:8" x14ac:dyDescent="0.25">
      <c r="A194" s="2">
        <f t="shared" si="5"/>
        <v>181</v>
      </c>
      <c r="B194" s="8" t="s">
        <v>258</v>
      </c>
      <c r="C194" s="8" t="s">
        <v>259</v>
      </c>
      <c r="D194" s="9" t="s">
        <v>11</v>
      </c>
      <c r="E194" s="10">
        <v>57143.86</v>
      </c>
      <c r="F194" s="16"/>
      <c r="G194" s="16"/>
      <c r="H194" s="10">
        <f t="shared" si="4"/>
        <v>57143.86</v>
      </c>
    </row>
    <row r="195" spans="1:8" s="1" customFormat="1" x14ac:dyDescent="0.25">
      <c r="A195" s="2">
        <f t="shared" si="5"/>
        <v>182</v>
      </c>
      <c r="B195" s="8" t="s">
        <v>374</v>
      </c>
      <c r="C195" s="8" t="s">
        <v>375</v>
      </c>
      <c r="D195" s="9" t="s">
        <v>11</v>
      </c>
      <c r="E195" s="10">
        <v>33075</v>
      </c>
      <c r="F195" s="16"/>
      <c r="G195" s="16"/>
      <c r="H195" s="10">
        <f t="shared" si="4"/>
        <v>33075</v>
      </c>
    </row>
    <row r="196" spans="1:8" x14ac:dyDescent="0.25">
      <c r="A196" s="2">
        <f t="shared" si="5"/>
        <v>183</v>
      </c>
      <c r="B196" s="8" t="s">
        <v>260</v>
      </c>
      <c r="C196" s="8" t="s">
        <v>26</v>
      </c>
      <c r="D196" s="9" t="s">
        <v>11</v>
      </c>
      <c r="E196" s="10">
        <v>539934.62</v>
      </c>
      <c r="F196" s="16"/>
      <c r="G196" s="16"/>
      <c r="H196" s="10">
        <f t="shared" si="4"/>
        <v>539934.62</v>
      </c>
    </row>
    <row r="197" spans="1:8" x14ac:dyDescent="0.25">
      <c r="A197" s="2">
        <f t="shared" si="5"/>
        <v>184</v>
      </c>
      <c r="B197" s="8" t="s">
        <v>261</v>
      </c>
      <c r="C197" s="8" t="s">
        <v>262</v>
      </c>
      <c r="D197" s="9" t="s">
        <v>11</v>
      </c>
      <c r="E197" s="10">
        <v>45009.700000000004</v>
      </c>
      <c r="F197" s="16"/>
      <c r="G197" s="16"/>
      <c r="H197" s="10">
        <f t="shared" si="4"/>
        <v>45009.700000000004</v>
      </c>
    </row>
    <row r="198" spans="1:8" x14ac:dyDescent="0.25">
      <c r="A198" s="2">
        <f t="shared" si="5"/>
        <v>185</v>
      </c>
      <c r="B198" s="11" t="s">
        <v>263</v>
      </c>
      <c r="C198" s="11" t="s">
        <v>264</v>
      </c>
      <c r="D198" s="9" t="s">
        <v>11</v>
      </c>
      <c r="E198" s="10">
        <v>708604</v>
      </c>
      <c r="F198" s="16"/>
      <c r="G198" s="16"/>
      <c r="H198" s="10">
        <f t="shared" si="4"/>
        <v>708604</v>
      </c>
    </row>
    <row r="199" spans="1:8" x14ac:dyDescent="0.25">
      <c r="A199" s="2">
        <f t="shared" si="5"/>
        <v>186</v>
      </c>
      <c r="B199" s="8" t="s">
        <v>265</v>
      </c>
      <c r="C199" s="8" t="s">
        <v>26</v>
      </c>
      <c r="D199" s="9" t="s">
        <v>11</v>
      </c>
      <c r="E199" s="10">
        <v>184242.84</v>
      </c>
      <c r="F199" s="16"/>
      <c r="G199" s="16"/>
      <c r="H199" s="10">
        <f t="shared" si="4"/>
        <v>184242.84</v>
      </c>
    </row>
    <row r="200" spans="1:8" x14ac:dyDescent="0.25">
      <c r="A200" s="2">
        <f t="shared" si="5"/>
        <v>187</v>
      </c>
      <c r="B200" s="8" t="s">
        <v>266</v>
      </c>
      <c r="C200" s="8" t="s">
        <v>97</v>
      </c>
      <c r="D200" s="9" t="s">
        <v>11</v>
      </c>
      <c r="E200" s="10">
        <v>22027410.84</v>
      </c>
      <c r="F200" s="16"/>
      <c r="G200" s="16">
        <f>699239.4+5125</f>
        <v>704364.4</v>
      </c>
      <c r="H200" s="10">
        <f t="shared" si="4"/>
        <v>21323046.440000001</v>
      </c>
    </row>
    <row r="201" spans="1:8" x14ac:dyDescent="0.25">
      <c r="A201" s="2">
        <f t="shared" si="5"/>
        <v>188</v>
      </c>
      <c r="B201" s="8" t="s">
        <v>267</v>
      </c>
      <c r="C201" s="8" t="s">
        <v>268</v>
      </c>
      <c r="D201" s="9" t="s">
        <v>11</v>
      </c>
      <c r="E201" s="10">
        <v>109534</v>
      </c>
      <c r="F201" s="16"/>
      <c r="G201" s="16"/>
      <c r="H201" s="10">
        <f t="shared" si="4"/>
        <v>109534</v>
      </c>
    </row>
    <row r="202" spans="1:8" x14ac:dyDescent="0.25">
      <c r="A202" s="2">
        <f t="shared" si="5"/>
        <v>189</v>
      </c>
      <c r="B202" s="8" t="s">
        <v>269</v>
      </c>
      <c r="C202" s="8" t="s">
        <v>28</v>
      </c>
      <c r="D202" s="9" t="s">
        <v>11</v>
      </c>
      <c r="E202" s="10">
        <v>0</v>
      </c>
      <c r="F202" s="16"/>
      <c r="G202" s="16"/>
      <c r="H202" s="10">
        <f t="shared" si="4"/>
        <v>0</v>
      </c>
    </row>
    <row r="203" spans="1:8" x14ac:dyDescent="0.25">
      <c r="A203" s="2">
        <f t="shared" si="5"/>
        <v>190</v>
      </c>
      <c r="B203" s="8" t="s">
        <v>270</v>
      </c>
      <c r="C203" s="8" t="s">
        <v>271</v>
      </c>
      <c r="D203" s="9" t="s">
        <v>11</v>
      </c>
      <c r="E203" s="10">
        <v>263435</v>
      </c>
      <c r="F203" s="16"/>
      <c r="G203" s="16"/>
      <c r="H203" s="10">
        <f t="shared" si="4"/>
        <v>263435</v>
      </c>
    </row>
    <row r="204" spans="1:8" x14ac:dyDescent="0.25">
      <c r="A204" s="2">
        <f t="shared" si="5"/>
        <v>191</v>
      </c>
      <c r="B204" s="8" t="s">
        <v>272</v>
      </c>
      <c r="C204" s="8" t="s">
        <v>26</v>
      </c>
      <c r="D204" s="9" t="s">
        <v>11</v>
      </c>
      <c r="E204" s="10">
        <v>729535</v>
      </c>
      <c r="F204" s="16"/>
      <c r="G204" s="16"/>
      <c r="H204" s="10">
        <f t="shared" si="4"/>
        <v>729535</v>
      </c>
    </row>
    <row r="205" spans="1:8" x14ac:dyDescent="0.25">
      <c r="A205" s="2">
        <f t="shared" si="5"/>
        <v>192</v>
      </c>
      <c r="B205" s="8" t="s">
        <v>273</v>
      </c>
      <c r="C205" s="8" t="s">
        <v>26</v>
      </c>
      <c r="D205" s="9" t="s">
        <v>11</v>
      </c>
      <c r="E205" s="10">
        <v>74340</v>
      </c>
      <c r="F205" s="16"/>
      <c r="G205" s="16"/>
      <c r="H205" s="10">
        <f t="shared" si="4"/>
        <v>74340</v>
      </c>
    </row>
    <row r="206" spans="1:8" x14ac:dyDescent="0.25">
      <c r="A206" s="2">
        <f t="shared" si="5"/>
        <v>193</v>
      </c>
      <c r="B206" s="8" t="s">
        <v>274</v>
      </c>
      <c r="C206" s="8" t="s">
        <v>26</v>
      </c>
      <c r="D206" s="9" t="s">
        <v>11</v>
      </c>
      <c r="E206" s="10">
        <v>0</v>
      </c>
      <c r="F206" s="16"/>
      <c r="G206" s="16"/>
      <c r="H206" s="10">
        <f t="shared" si="4"/>
        <v>0</v>
      </c>
    </row>
    <row r="207" spans="1:8" x14ac:dyDescent="0.25">
      <c r="A207" s="2">
        <f t="shared" si="5"/>
        <v>194</v>
      </c>
      <c r="B207" s="8" t="s">
        <v>275</v>
      </c>
      <c r="C207" s="8" t="s">
        <v>50</v>
      </c>
      <c r="D207" s="9" t="s">
        <v>11</v>
      </c>
      <c r="E207" s="10">
        <v>16000</v>
      </c>
      <c r="F207" s="16">
        <v>8000</v>
      </c>
      <c r="G207" s="16"/>
      <c r="H207" s="10">
        <f>E207+F207-G207</f>
        <v>24000</v>
      </c>
    </row>
    <row r="208" spans="1:8" x14ac:dyDescent="0.25">
      <c r="A208" s="2">
        <f t="shared" si="5"/>
        <v>195</v>
      </c>
      <c r="B208" s="11" t="s">
        <v>276</v>
      </c>
      <c r="C208" s="8" t="s">
        <v>36</v>
      </c>
      <c r="D208" s="9" t="s">
        <v>11</v>
      </c>
      <c r="E208" s="10">
        <v>24000</v>
      </c>
      <c r="F208" s="16">
        <v>8000</v>
      </c>
      <c r="G208" s="16"/>
      <c r="H208" s="10">
        <f t="shared" si="4"/>
        <v>32000</v>
      </c>
    </row>
    <row r="209" spans="1:8" x14ac:dyDescent="0.25">
      <c r="A209" s="2">
        <f t="shared" si="5"/>
        <v>196</v>
      </c>
      <c r="B209" s="8" t="s">
        <v>277</v>
      </c>
      <c r="C209" s="8" t="s">
        <v>42</v>
      </c>
      <c r="D209" s="9" t="s">
        <v>11</v>
      </c>
      <c r="E209" s="10">
        <v>399760.4</v>
      </c>
      <c r="F209" s="16"/>
      <c r="G209" s="16"/>
      <c r="H209" s="10">
        <f t="shared" ref="H209:H268" si="6">E209+F209-G209</f>
        <v>399760.4</v>
      </c>
    </row>
    <row r="210" spans="1:8" x14ac:dyDescent="0.25">
      <c r="A210" s="2">
        <f t="shared" si="5"/>
        <v>197</v>
      </c>
      <c r="B210" s="8" t="s">
        <v>278</v>
      </c>
      <c r="C210" s="13" t="s">
        <v>36</v>
      </c>
      <c r="D210" s="9" t="s">
        <v>11</v>
      </c>
      <c r="E210" s="10">
        <v>20000</v>
      </c>
      <c r="F210" s="16"/>
      <c r="G210" s="16"/>
      <c r="H210" s="10">
        <f t="shared" si="6"/>
        <v>20000</v>
      </c>
    </row>
    <row r="211" spans="1:8" x14ac:dyDescent="0.25">
      <c r="A211" s="2">
        <f t="shared" ref="A211:A268" si="7">A210+1</f>
        <v>198</v>
      </c>
      <c r="B211" s="11" t="s">
        <v>279</v>
      </c>
      <c r="C211" s="2" t="s">
        <v>280</v>
      </c>
      <c r="D211" s="9" t="s">
        <v>11</v>
      </c>
      <c r="E211" s="10">
        <v>9000</v>
      </c>
      <c r="F211" s="16"/>
      <c r="G211" s="16"/>
      <c r="H211" s="10">
        <f t="shared" si="6"/>
        <v>9000</v>
      </c>
    </row>
    <row r="212" spans="1:8" x14ac:dyDescent="0.25">
      <c r="A212" s="2">
        <f t="shared" si="7"/>
        <v>199</v>
      </c>
      <c r="B212" s="8" t="s">
        <v>281</v>
      </c>
      <c r="C212" s="8" t="s">
        <v>42</v>
      </c>
      <c r="D212" s="9" t="s">
        <v>11</v>
      </c>
      <c r="E212" s="10">
        <v>128526</v>
      </c>
      <c r="F212" s="16"/>
      <c r="G212" s="16"/>
      <c r="H212" s="10">
        <f t="shared" si="6"/>
        <v>128526</v>
      </c>
    </row>
    <row r="213" spans="1:8" x14ac:dyDescent="0.25">
      <c r="A213" s="2">
        <f t="shared" si="7"/>
        <v>200</v>
      </c>
      <c r="B213" s="8" t="s">
        <v>282</v>
      </c>
      <c r="C213" s="8" t="s">
        <v>26</v>
      </c>
      <c r="D213" s="9" t="s">
        <v>11</v>
      </c>
      <c r="E213" s="10">
        <v>813805</v>
      </c>
      <c r="F213" s="16"/>
      <c r="G213" s="16"/>
      <c r="H213" s="10">
        <f t="shared" si="6"/>
        <v>813805</v>
      </c>
    </row>
    <row r="214" spans="1:8" s="1" customFormat="1" x14ac:dyDescent="0.25">
      <c r="A214" s="2">
        <f t="shared" si="7"/>
        <v>201</v>
      </c>
      <c r="B214" s="8" t="s">
        <v>376</v>
      </c>
      <c r="C214" s="8" t="s">
        <v>26</v>
      </c>
      <c r="D214" s="9" t="s">
        <v>11</v>
      </c>
      <c r="E214" s="10">
        <v>180186</v>
      </c>
      <c r="F214" s="16"/>
      <c r="G214" s="16"/>
      <c r="H214" s="10">
        <f t="shared" si="6"/>
        <v>180186</v>
      </c>
    </row>
    <row r="215" spans="1:8" x14ac:dyDescent="0.25">
      <c r="A215" s="2">
        <f t="shared" si="7"/>
        <v>202</v>
      </c>
      <c r="B215" s="11" t="s">
        <v>283</v>
      </c>
      <c r="C215" s="8" t="s">
        <v>36</v>
      </c>
      <c r="D215" s="9" t="s">
        <v>11</v>
      </c>
      <c r="E215" s="10">
        <v>20000</v>
      </c>
      <c r="F215" s="16">
        <v>5000</v>
      </c>
      <c r="G215" s="16"/>
      <c r="H215" s="10">
        <f t="shared" si="6"/>
        <v>25000</v>
      </c>
    </row>
    <row r="216" spans="1:8" x14ac:dyDescent="0.25">
      <c r="A216" s="2">
        <f t="shared" si="7"/>
        <v>203</v>
      </c>
      <c r="B216" s="8" t="s">
        <v>284</v>
      </c>
      <c r="C216" s="8" t="s">
        <v>97</v>
      </c>
      <c r="D216" s="9" t="s">
        <v>11</v>
      </c>
      <c r="E216" s="10">
        <v>14256335.689999999</v>
      </c>
      <c r="F216" s="16">
        <v>630500</v>
      </c>
      <c r="G216" s="16"/>
      <c r="H216" s="10">
        <f t="shared" si="6"/>
        <v>14886835.689999999</v>
      </c>
    </row>
    <row r="217" spans="1:8" x14ac:dyDescent="0.25">
      <c r="A217" s="2">
        <f t="shared" si="7"/>
        <v>204</v>
      </c>
      <c r="B217" s="8" t="s">
        <v>285</v>
      </c>
      <c r="C217" s="11" t="s">
        <v>286</v>
      </c>
      <c r="D217" s="9" t="s">
        <v>11</v>
      </c>
      <c r="E217" s="10">
        <v>0</v>
      </c>
      <c r="F217" s="16"/>
      <c r="G217" s="16"/>
      <c r="H217" s="10">
        <f t="shared" si="6"/>
        <v>0</v>
      </c>
    </row>
    <row r="218" spans="1:8" x14ac:dyDescent="0.25">
      <c r="A218" s="2">
        <f t="shared" si="7"/>
        <v>205</v>
      </c>
      <c r="B218" s="8" t="s">
        <v>287</v>
      </c>
      <c r="C218" s="8" t="s">
        <v>163</v>
      </c>
      <c r="D218" s="9" t="s">
        <v>11</v>
      </c>
      <c r="E218" s="10">
        <v>469578.88000000012</v>
      </c>
      <c r="F218" s="16"/>
      <c r="G218" s="16"/>
      <c r="H218" s="10">
        <f t="shared" si="6"/>
        <v>469578.88000000012</v>
      </c>
    </row>
    <row r="219" spans="1:8" x14ac:dyDescent="0.25">
      <c r="A219" s="2">
        <f t="shared" si="7"/>
        <v>206</v>
      </c>
      <c r="B219" s="8" t="s">
        <v>288</v>
      </c>
      <c r="C219" s="8" t="s">
        <v>42</v>
      </c>
      <c r="D219" s="9" t="s">
        <v>11</v>
      </c>
      <c r="E219" s="10">
        <v>1243500</v>
      </c>
      <c r="F219" s="16"/>
      <c r="G219" s="16"/>
      <c r="H219" s="10">
        <f t="shared" si="6"/>
        <v>1243500</v>
      </c>
    </row>
    <row r="220" spans="1:8" x14ac:dyDescent="0.25">
      <c r="A220" s="2">
        <f t="shared" si="7"/>
        <v>207</v>
      </c>
      <c r="B220" s="8" t="s">
        <v>289</v>
      </c>
      <c r="C220" s="8" t="s">
        <v>290</v>
      </c>
      <c r="D220" s="9" t="s">
        <v>11</v>
      </c>
      <c r="E220" s="10">
        <v>35532.86</v>
      </c>
      <c r="F220" s="16"/>
      <c r="G220" s="16"/>
      <c r="H220" s="10">
        <f t="shared" si="6"/>
        <v>35532.86</v>
      </c>
    </row>
    <row r="221" spans="1:8" x14ac:dyDescent="0.25">
      <c r="A221" s="2">
        <f t="shared" si="7"/>
        <v>208</v>
      </c>
      <c r="B221" s="8" t="s">
        <v>291</v>
      </c>
      <c r="C221" s="8" t="s">
        <v>110</v>
      </c>
      <c r="D221" s="9" t="s">
        <v>11</v>
      </c>
      <c r="E221" s="10">
        <v>200302.36</v>
      </c>
      <c r="F221" s="16"/>
      <c r="G221" s="16"/>
      <c r="H221" s="10">
        <f t="shared" si="6"/>
        <v>200302.36</v>
      </c>
    </row>
    <row r="222" spans="1:8" x14ac:dyDescent="0.25">
      <c r="A222" s="2">
        <f t="shared" si="7"/>
        <v>209</v>
      </c>
      <c r="B222" s="8" t="s">
        <v>292</v>
      </c>
      <c r="C222" s="8" t="s">
        <v>293</v>
      </c>
      <c r="D222" s="9" t="s">
        <v>11</v>
      </c>
      <c r="E222" s="10">
        <v>25458.5</v>
      </c>
      <c r="F222" s="16"/>
      <c r="G222" s="16"/>
      <c r="H222" s="10">
        <f t="shared" si="6"/>
        <v>25458.5</v>
      </c>
    </row>
    <row r="223" spans="1:8" x14ac:dyDescent="0.25">
      <c r="A223" s="2">
        <f t="shared" si="7"/>
        <v>210</v>
      </c>
      <c r="B223" s="8" t="s">
        <v>294</v>
      </c>
      <c r="C223" s="8" t="s">
        <v>32</v>
      </c>
      <c r="D223" s="9" t="s">
        <v>11</v>
      </c>
      <c r="E223" s="10">
        <v>1663778.31</v>
      </c>
      <c r="F223" s="16"/>
      <c r="G223" s="16"/>
      <c r="H223" s="10">
        <f t="shared" si="6"/>
        <v>1663778.31</v>
      </c>
    </row>
    <row r="224" spans="1:8" x14ac:dyDescent="0.25">
      <c r="A224" s="2">
        <f t="shared" si="7"/>
        <v>211</v>
      </c>
      <c r="B224" s="8" t="s">
        <v>295</v>
      </c>
      <c r="C224" s="8" t="s">
        <v>296</v>
      </c>
      <c r="D224" s="9" t="s">
        <v>11</v>
      </c>
      <c r="E224" s="10">
        <v>4756</v>
      </c>
      <c r="F224" s="16"/>
      <c r="G224" s="16"/>
      <c r="H224" s="10">
        <f t="shared" si="6"/>
        <v>4756</v>
      </c>
    </row>
    <row r="225" spans="1:9" x14ac:dyDescent="0.25">
      <c r="A225" s="2">
        <f t="shared" si="7"/>
        <v>212</v>
      </c>
      <c r="B225" s="8" t="s">
        <v>297</v>
      </c>
      <c r="C225" s="8" t="s">
        <v>26</v>
      </c>
      <c r="D225" s="9" t="s">
        <v>11</v>
      </c>
      <c r="E225" s="10">
        <v>216434.65999999992</v>
      </c>
      <c r="F225" s="16"/>
      <c r="G225" s="16"/>
      <c r="H225" s="10">
        <f t="shared" si="6"/>
        <v>216434.65999999992</v>
      </c>
    </row>
    <row r="226" spans="1:9" x14ac:dyDescent="0.25">
      <c r="A226" s="2">
        <f t="shared" si="7"/>
        <v>213</v>
      </c>
      <c r="B226" s="8" t="s">
        <v>298</v>
      </c>
      <c r="C226" s="8" t="s">
        <v>299</v>
      </c>
      <c r="D226" s="9" t="s">
        <v>11</v>
      </c>
      <c r="E226" s="16">
        <v>158710</v>
      </c>
      <c r="F226" s="16"/>
      <c r="G226" s="16"/>
      <c r="H226" s="10">
        <f t="shared" si="6"/>
        <v>158710</v>
      </c>
      <c r="I226" s="31"/>
    </row>
    <row r="227" spans="1:9" x14ac:dyDescent="0.25">
      <c r="A227" s="2">
        <f t="shared" si="7"/>
        <v>214</v>
      </c>
      <c r="B227" s="8" t="s">
        <v>300</v>
      </c>
      <c r="C227" s="8" t="s">
        <v>26</v>
      </c>
      <c r="D227" s="9" t="s">
        <v>11</v>
      </c>
      <c r="E227" s="16">
        <v>260311.0400000751</v>
      </c>
      <c r="F227" s="16"/>
      <c r="G227" s="16"/>
      <c r="H227" s="10">
        <f t="shared" si="6"/>
        <v>260311.0400000751</v>
      </c>
      <c r="I227" s="31"/>
    </row>
    <row r="228" spans="1:9" s="1" customFormat="1" x14ac:dyDescent="0.25">
      <c r="A228" s="2">
        <f t="shared" si="7"/>
        <v>215</v>
      </c>
      <c r="B228" s="8" t="s">
        <v>377</v>
      </c>
      <c r="C228" s="8" t="s">
        <v>39</v>
      </c>
      <c r="D228" s="9" t="s">
        <v>11</v>
      </c>
      <c r="E228" s="16">
        <v>16956.849999999999</v>
      </c>
      <c r="F228" s="16"/>
      <c r="G228" s="16"/>
      <c r="H228" s="10">
        <f t="shared" si="6"/>
        <v>16956.849999999999</v>
      </c>
      <c r="I228" s="31"/>
    </row>
    <row r="229" spans="1:9" x14ac:dyDescent="0.25">
      <c r="A229" s="2">
        <f t="shared" si="7"/>
        <v>216</v>
      </c>
      <c r="B229" s="8" t="s">
        <v>301</v>
      </c>
      <c r="C229" s="8" t="s">
        <v>28</v>
      </c>
      <c r="D229" s="9" t="s">
        <v>11</v>
      </c>
      <c r="E229" s="16">
        <v>1460500</v>
      </c>
      <c r="F229" s="32"/>
      <c r="G229" s="32">
        <v>550500</v>
      </c>
      <c r="H229" s="10">
        <f t="shared" si="6"/>
        <v>910000</v>
      </c>
      <c r="I229" s="31"/>
    </row>
    <row r="230" spans="1:9" x14ac:dyDescent="0.25">
      <c r="A230" s="2">
        <f t="shared" si="7"/>
        <v>217</v>
      </c>
      <c r="B230" s="8" t="s">
        <v>302</v>
      </c>
      <c r="C230" s="8" t="s">
        <v>303</v>
      </c>
      <c r="D230" s="9" t="s">
        <v>11</v>
      </c>
      <c r="E230" s="10">
        <v>213249.6</v>
      </c>
      <c r="F230" s="32">
        <v>201780</v>
      </c>
      <c r="G230" s="32"/>
      <c r="H230" s="10">
        <f t="shared" si="6"/>
        <v>415029.6</v>
      </c>
    </row>
    <row r="231" spans="1:9" x14ac:dyDescent="0.25">
      <c r="A231" s="2">
        <f t="shared" si="7"/>
        <v>218</v>
      </c>
      <c r="B231" s="8" t="s">
        <v>304</v>
      </c>
      <c r="C231" s="8" t="s">
        <v>110</v>
      </c>
      <c r="D231" s="9" t="s">
        <v>11</v>
      </c>
      <c r="E231" s="10">
        <v>1370347.08</v>
      </c>
      <c r="F231" s="32"/>
      <c r="G231" s="32"/>
      <c r="H231" s="10">
        <f t="shared" si="6"/>
        <v>1370347.08</v>
      </c>
    </row>
    <row r="232" spans="1:9" x14ac:dyDescent="0.25">
      <c r="A232" s="2">
        <f t="shared" si="7"/>
        <v>219</v>
      </c>
      <c r="B232" s="8" t="s">
        <v>305</v>
      </c>
      <c r="C232" s="8" t="s">
        <v>306</v>
      </c>
      <c r="D232" s="9" t="s">
        <v>11</v>
      </c>
      <c r="E232" s="10">
        <v>262104.07</v>
      </c>
      <c r="F232" s="32"/>
      <c r="G232" s="32"/>
      <c r="H232" s="10">
        <f t="shared" si="6"/>
        <v>262104.07</v>
      </c>
    </row>
    <row r="233" spans="1:9" x14ac:dyDescent="0.25">
      <c r="A233" s="2">
        <f t="shared" si="7"/>
        <v>220</v>
      </c>
      <c r="B233" s="8" t="s">
        <v>307</v>
      </c>
      <c r="C233" s="8" t="s">
        <v>26</v>
      </c>
      <c r="D233" s="9" t="s">
        <v>11</v>
      </c>
      <c r="E233" s="10">
        <v>11682</v>
      </c>
      <c r="F233" s="32"/>
      <c r="G233" s="32"/>
      <c r="H233" s="10">
        <f t="shared" si="6"/>
        <v>11682</v>
      </c>
    </row>
    <row r="234" spans="1:9" x14ac:dyDescent="0.25">
      <c r="A234" s="2">
        <f t="shared" si="7"/>
        <v>221</v>
      </c>
      <c r="B234" s="8" t="s">
        <v>308</v>
      </c>
      <c r="C234" s="8" t="s">
        <v>309</v>
      </c>
      <c r="D234" s="9" t="s">
        <v>11</v>
      </c>
      <c r="E234" s="10">
        <v>108852.64</v>
      </c>
      <c r="F234" s="32"/>
      <c r="G234" s="32"/>
      <c r="H234" s="10">
        <f t="shared" si="6"/>
        <v>108852.64</v>
      </c>
    </row>
    <row r="235" spans="1:9" x14ac:dyDescent="0.25">
      <c r="A235" s="2">
        <f t="shared" si="7"/>
        <v>222</v>
      </c>
      <c r="B235" s="11" t="s">
        <v>300</v>
      </c>
      <c r="C235" s="8" t="s">
        <v>26</v>
      </c>
      <c r="D235" s="9" t="s">
        <v>11</v>
      </c>
      <c r="E235" s="10">
        <v>40000</v>
      </c>
      <c r="F235" s="32"/>
      <c r="G235" s="32"/>
      <c r="H235" s="10">
        <f t="shared" si="6"/>
        <v>40000</v>
      </c>
    </row>
    <row r="236" spans="1:9" x14ac:dyDescent="0.25">
      <c r="A236" s="2">
        <f t="shared" si="7"/>
        <v>223</v>
      </c>
      <c r="B236" s="8" t="s">
        <v>310</v>
      </c>
      <c r="C236" s="8" t="s">
        <v>311</v>
      </c>
      <c r="D236" s="9" t="s">
        <v>11</v>
      </c>
      <c r="E236" s="10">
        <v>142959.75</v>
      </c>
      <c r="F236" s="32"/>
      <c r="G236" s="32"/>
      <c r="H236" s="10">
        <f t="shared" si="6"/>
        <v>142959.75</v>
      </c>
    </row>
    <row r="237" spans="1:9" x14ac:dyDescent="0.25">
      <c r="A237" s="2">
        <f t="shared" si="7"/>
        <v>224</v>
      </c>
      <c r="B237" s="8" t="s">
        <v>312</v>
      </c>
      <c r="C237" s="8" t="s">
        <v>313</v>
      </c>
      <c r="D237" s="9" t="s">
        <v>11</v>
      </c>
      <c r="E237" s="10">
        <v>9604666.2599999998</v>
      </c>
      <c r="F237" s="32"/>
      <c r="G237" s="32">
        <v>968180.54</v>
      </c>
      <c r="H237" s="10">
        <f t="shared" si="6"/>
        <v>8636485.7199999988</v>
      </c>
    </row>
    <row r="238" spans="1:9" x14ac:dyDescent="0.25">
      <c r="A238" s="2">
        <f t="shared" si="7"/>
        <v>225</v>
      </c>
      <c r="B238" s="8" t="s">
        <v>314</v>
      </c>
      <c r="C238" s="8" t="s">
        <v>42</v>
      </c>
      <c r="D238" s="9" t="s">
        <v>11</v>
      </c>
      <c r="E238" s="10">
        <v>369841</v>
      </c>
      <c r="F238" s="32"/>
      <c r="G238" s="32">
        <v>35046</v>
      </c>
      <c r="H238" s="10">
        <f t="shared" si="6"/>
        <v>334795</v>
      </c>
    </row>
    <row r="239" spans="1:9" x14ac:dyDescent="0.25">
      <c r="A239" s="2">
        <f t="shared" si="7"/>
        <v>226</v>
      </c>
      <c r="B239" s="8" t="s">
        <v>315</v>
      </c>
      <c r="C239" s="8" t="s">
        <v>316</v>
      </c>
      <c r="D239" s="9" t="s">
        <v>11</v>
      </c>
      <c r="E239" s="10">
        <v>27435</v>
      </c>
      <c r="F239" s="32"/>
      <c r="G239" s="32"/>
      <c r="H239" s="10">
        <f t="shared" si="6"/>
        <v>27435</v>
      </c>
    </row>
    <row r="240" spans="1:9" x14ac:dyDescent="0.25">
      <c r="A240" s="2">
        <f t="shared" si="7"/>
        <v>227</v>
      </c>
      <c r="B240" s="8" t="s">
        <v>317</v>
      </c>
      <c r="C240" s="8" t="s">
        <v>26</v>
      </c>
      <c r="D240" s="9" t="s">
        <v>11</v>
      </c>
      <c r="E240" s="10">
        <v>2147981</v>
      </c>
      <c r="F240" s="32"/>
      <c r="G240" s="32"/>
      <c r="H240" s="10">
        <f t="shared" si="6"/>
        <v>2147981</v>
      </c>
    </row>
    <row r="241" spans="1:8" x14ac:dyDescent="0.25">
      <c r="A241" s="2">
        <f t="shared" si="7"/>
        <v>228</v>
      </c>
      <c r="B241" s="8" t="s">
        <v>318</v>
      </c>
      <c r="C241" s="11" t="s">
        <v>319</v>
      </c>
      <c r="D241" s="9" t="s">
        <v>11</v>
      </c>
      <c r="E241" s="10">
        <v>446281.51</v>
      </c>
      <c r="F241" s="32"/>
      <c r="G241" s="32">
        <v>381730</v>
      </c>
      <c r="H241" s="10">
        <f t="shared" si="6"/>
        <v>64551.510000000009</v>
      </c>
    </row>
    <row r="242" spans="1:8" x14ac:dyDescent="0.25">
      <c r="A242" s="2">
        <f t="shared" si="7"/>
        <v>229</v>
      </c>
      <c r="B242" s="11" t="s">
        <v>320</v>
      </c>
      <c r="C242" s="8" t="s">
        <v>321</v>
      </c>
      <c r="D242" s="9" t="s">
        <v>11</v>
      </c>
      <c r="E242" s="10">
        <v>1934700</v>
      </c>
      <c r="F242" s="32"/>
      <c r="G242" s="32">
        <v>340000</v>
      </c>
      <c r="H242" s="10">
        <f t="shared" si="6"/>
        <v>1594700</v>
      </c>
    </row>
    <row r="243" spans="1:8" x14ac:dyDescent="0.25">
      <c r="A243" s="2">
        <f t="shared" si="7"/>
        <v>230</v>
      </c>
      <c r="B243" s="11" t="s">
        <v>322</v>
      </c>
      <c r="C243" s="8" t="s">
        <v>42</v>
      </c>
      <c r="D243" s="9" t="s">
        <v>11</v>
      </c>
      <c r="E243" s="10">
        <v>112500</v>
      </c>
      <c r="F243" s="32"/>
      <c r="G243" s="32"/>
      <c r="H243" s="10">
        <f t="shared" si="6"/>
        <v>112500</v>
      </c>
    </row>
    <row r="244" spans="1:8" s="1" customFormat="1" x14ac:dyDescent="0.25">
      <c r="A244" s="2"/>
      <c r="B244" s="11" t="s">
        <v>389</v>
      </c>
      <c r="C244" s="8" t="s">
        <v>26</v>
      </c>
      <c r="D244" s="9" t="s">
        <v>11</v>
      </c>
      <c r="E244" s="10">
        <v>0</v>
      </c>
      <c r="F244" s="32">
        <v>84000</v>
      </c>
      <c r="G244" s="32"/>
      <c r="H244" s="10">
        <f t="shared" si="6"/>
        <v>84000</v>
      </c>
    </row>
    <row r="245" spans="1:8" x14ac:dyDescent="0.25">
      <c r="A245" s="2">
        <f>A243+1</f>
        <v>231</v>
      </c>
      <c r="B245" s="11" t="s">
        <v>323</v>
      </c>
      <c r="C245" s="8" t="s">
        <v>26</v>
      </c>
      <c r="D245" s="9" t="s">
        <v>11</v>
      </c>
      <c r="E245" s="10">
        <v>129630.48</v>
      </c>
      <c r="F245" s="32"/>
      <c r="G245" s="32"/>
      <c r="H245" s="10">
        <f t="shared" si="6"/>
        <v>129630.48</v>
      </c>
    </row>
    <row r="246" spans="1:8" x14ac:dyDescent="0.25">
      <c r="A246" s="2">
        <f t="shared" si="7"/>
        <v>232</v>
      </c>
      <c r="B246" s="8" t="s">
        <v>324</v>
      </c>
      <c r="C246" s="8" t="s">
        <v>65</v>
      </c>
      <c r="D246" s="9" t="s">
        <v>11</v>
      </c>
      <c r="E246" s="10">
        <v>244446.51</v>
      </c>
      <c r="F246" s="32"/>
      <c r="G246" s="32"/>
      <c r="H246" s="10">
        <f t="shared" si="6"/>
        <v>244446.51</v>
      </c>
    </row>
    <row r="247" spans="1:8" x14ac:dyDescent="0.25">
      <c r="A247" s="2">
        <f t="shared" si="7"/>
        <v>233</v>
      </c>
      <c r="B247" s="12" t="s">
        <v>325</v>
      </c>
      <c r="C247" s="12" t="s">
        <v>326</v>
      </c>
      <c r="D247" s="9" t="s">
        <v>11</v>
      </c>
      <c r="E247" s="10">
        <v>107250.01</v>
      </c>
      <c r="F247" s="32"/>
      <c r="G247" s="32"/>
      <c r="H247" s="10">
        <f t="shared" si="6"/>
        <v>107250.01</v>
      </c>
    </row>
    <row r="248" spans="1:8" x14ac:dyDescent="0.25">
      <c r="A248" s="2">
        <f t="shared" si="7"/>
        <v>234</v>
      </c>
      <c r="B248" s="8" t="s">
        <v>327</v>
      </c>
      <c r="C248" s="8" t="s">
        <v>26</v>
      </c>
      <c r="D248" s="9" t="s">
        <v>11</v>
      </c>
      <c r="E248" s="10">
        <v>47682.9</v>
      </c>
      <c r="F248" s="32"/>
      <c r="G248" s="32"/>
      <c r="H248" s="10">
        <f t="shared" si="6"/>
        <v>47682.9</v>
      </c>
    </row>
    <row r="249" spans="1:8" x14ac:dyDescent="0.25">
      <c r="A249" s="2">
        <f t="shared" si="7"/>
        <v>235</v>
      </c>
      <c r="B249" s="8" t="s">
        <v>328</v>
      </c>
      <c r="C249" s="8" t="s">
        <v>329</v>
      </c>
      <c r="D249" s="9" t="s">
        <v>11</v>
      </c>
      <c r="E249" s="10">
        <v>24780</v>
      </c>
      <c r="F249" s="32"/>
      <c r="G249" s="32"/>
      <c r="H249" s="10">
        <f t="shared" si="6"/>
        <v>24780</v>
      </c>
    </row>
    <row r="250" spans="1:8" s="1" customFormat="1" x14ac:dyDescent="0.25">
      <c r="A250" s="2"/>
      <c r="B250" s="8" t="s">
        <v>390</v>
      </c>
      <c r="C250" s="8" t="s">
        <v>391</v>
      </c>
      <c r="D250" s="9" t="s">
        <v>11</v>
      </c>
      <c r="E250" s="10"/>
      <c r="F250" s="32">
        <v>275987.82</v>
      </c>
      <c r="G250" s="32">
        <v>0</v>
      </c>
      <c r="H250" s="10">
        <f t="shared" si="6"/>
        <v>275987.82</v>
      </c>
    </row>
    <row r="251" spans="1:8" x14ac:dyDescent="0.25">
      <c r="A251" s="2">
        <f>A249+1</f>
        <v>236</v>
      </c>
      <c r="B251" s="11" t="s">
        <v>330</v>
      </c>
      <c r="C251" s="8" t="s">
        <v>280</v>
      </c>
      <c r="D251" s="9" t="s">
        <v>11</v>
      </c>
      <c r="E251" s="10">
        <v>265000</v>
      </c>
      <c r="F251" s="32"/>
      <c r="G251" s="32">
        <v>185000</v>
      </c>
      <c r="H251" s="10">
        <f t="shared" si="6"/>
        <v>80000</v>
      </c>
    </row>
    <row r="252" spans="1:8" x14ac:dyDescent="0.25">
      <c r="A252" s="2">
        <f t="shared" si="7"/>
        <v>237</v>
      </c>
      <c r="B252" s="11" t="s">
        <v>331</v>
      </c>
      <c r="C252" s="8" t="s">
        <v>115</v>
      </c>
      <c r="D252" s="9" t="s">
        <v>11</v>
      </c>
      <c r="E252" s="10">
        <v>175497.97999999998</v>
      </c>
      <c r="F252" s="32"/>
      <c r="G252" s="32">
        <v>87192</v>
      </c>
      <c r="H252" s="10">
        <f t="shared" si="6"/>
        <v>88305.979999999981</v>
      </c>
    </row>
    <row r="253" spans="1:8" x14ac:dyDescent="0.25">
      <c r="A253" s="2">
        <f t="shared" si="7"/>
        <v>238</v>
      </c>
      <c r="B253" s="25" t="s">
        <v>332</v>
      </c>
      <c r="C253" s="25" t="s">
        <v>10</v>
      </c>
      <c r="D253" s="26" t="s">
        <v>11</v>
      </c>
      <c r="E253" s="27">
        <v>601678.30000000005</v>
      </c>
      <c r="F253" s="32">
        <v>197705.5</v>
      </c>
      <c r="G253" s="32"/>
      <c r="H253" s="10">
        <f t="shared" si="6"/>
        <v>799383.8</v>
      </c>
    </row>
    <row r="254" spans="1:8" x14ac:dyDescent="0.25">
      <c r="A254" s="2">
        <f t="shared" si="7"/>
        <v>239</v>
      </c>
      <c r="B254" s="25" t="s">
        <v>333</v>
      </c>
      <c r="C254" s="25" t="s">
        <v>26</v>
      </c>
      <c r="D254" s="26" t="s">
        <v>11</v>
      </c>
      <c r="E254" s="27">
        <v>85668</v>
      </c>
      <c r="F254" s="32"/>
      <c r="G254" s="32"/>
      <c r="H254" s="10">
        <f t="shared" si="6"/>
        <v>85668</v>
      </c>
    </row>
    <row r="255" spans="1:8" s="1" customFormat="1" x14ac:dyDescent="0.25">
      <c r="A255" s="2"/>
      <c r="B255" s="25" t="s">
        <v>392</v>
      </c>
      <c r="C255" s="25" t="s">
        <v>393</v>
      </c>
      <c r="D255" s="26" t="s">
        <v>11</v>
      </c>
      <c r="E255" s="27">
        <v>0</v>
      </c>
      <c r="F255" s="32">
        <v>92999.34</v>
      </c>
      <c r="G255" s="32"/>
      <c r="H255" s="10">
        <f t="shared" si="6"/>
        <v>92999.34</v>
      </c>
    </row>
    <row r="256" spans="1:8" x14ac:dyDescent="0.25">
      <c r="A256" s="2">
        <f>A254+1</f>
        <v>240</v>
      </c>
      <c r="B256" s="25" t="s">
        <v>334</v>
      </c>
      <c r="C256" s="25" t="s">
        <v>335</v>
      </c>
      <c r="D256" s="26" t="s">
        <v>11</v>
      </c>
      <c r="E256" s="27">
        <v>254520</v>
      </c>
      <c r="F256" s="32"/>
      <c r="G256" s="32"/>
      <c r="H256" s="10">
        <f t="shared" si="6"/>
        <v>254520</v>
      </c>
    </row>
    <row r="257" spans="1:8" x14ac:dyDescent="0.25">
      <c r="A257" s="2">
        <f t="shared" si="7"/>
        <v>241</v>
      </c>
      <c r="B257" s="25" t="s">
        <v>336</v>
      </c>
      <c r="C257" s="25" t="s">
        <v>163</v>
      </c>
      <c r="D257" s="26" t="s">
        <v>11</v>
      </c>
      <c r="E257" s="27">
        <v>59000</v>
      </c>
      <c r="F257" s="32"/>
      <c r="G257" s="32"/>
      <c r="H257" s="10">
        <f t="shared" si="6"/>
        <v>59000</v>
      </c>
    </row>
    <row r="258" spans="1:8" x14ac:dyDescent="0.25">
      <c r="A258" s="2">
        <f t="shared" si="7"/>
        <v>242</v>
      </c>
      <c r="B258" s="12" t="s">
        <v>337</v>
      </c>
      <c r="C258" s="12" t="s">
        <v>338</v>
      </c>
      <c r="D258" s="9" t="s">
        <v>11</v>
      </c>
      <c r="E258" s="10">
        <v>44250</v>
      </c>
      <c r="F258" s="32"/>
      <c r="G258" s="32"/>
      <c r="H258" s="10">
        <f t="shared" si="6"/>
        <v>44250</v>
      </c>
    </row>
    <row r="259" spans="1:8" x14ac:dyDescent="0.25">
      <c r="A259" s="2">
        <f t="shared" si="7"/>
        <v>243</v>
      </c>
      <c r="B259" s="8" t="s">
        <v>339</v>
      </c>
      <c r="C259" s="8" t="s">
        <v>110</v>
      </c>
      <c r="D259" s="9" t="s">
        <v>11</v>
      </c>
      <c r="E259" s="10">
        <v>435000</v>
      </c>
      <c r="F259" s="32"/>
      <c r="G259" s="32">
        <v>435000</v>
      </c>
      <c r="H259" s="10">
        <f t="shared" si="6"/>
        <v>0</v>
      </c>
    </row>
    <row r="260" spans="1:8" x14ac:dyDescent="0.25">
      <c r="A260" s="2">
        <f t="shared" si="7"/>
        <v>244</v>
      </c>
      <c r="B260" s="8" t="s">
        <v>340</v>
      </c>
      <c r="C260" s="8" t="s">
        <v>341</v>
      </c>
      <c r="D260" s="9" t="s">
        <v>11</v>
      </c>
      <c r="E260" s="10">
        <v>1282730.8</v>
      </c>
      <c r="F260" s="32">
        <v>525572</v>
      </c>
      <c r="G260" s="32"/>
      <c r="H260" s="10">
        <f t="shared" si="6"/>
        <v>1808302.8</v>
      </c>
    </row>
    <row r="261" spans="1:8" x14ac:dyDescent="0.25">
      <c r="A261" s="2">
        <f t="shared" si="7"/>
        <v>245</v>
      </c>
      <c r="B261" s="8" t="s">
        <v>342</v>
      </c>
      <c r="C261" s="8" t="s">
        <v>343</v>
      </c>
      <c r="D261" s="9" t="s">
        <v>11</v>
      </c>
      <c r="E261" s="10">
        <v>221000</v>
      </c>
      <c r="F261" s="32"/>
      <c r="G261" s="32"/>
      <c r="H261" s="10">
        <f t="shared" si="6"/>
        <v>221000</v>
      </c>
    </row>
    <row r="262" spans="1:8" x14ac:dyDescent="0.25">
      <c r="A262" s="2">
        <f t="shared" si="7"/>
        <v>246</v>
      </c>
      <c r="B262" s="8" t="s">
        <v>344</v>
      </c>
      <c r="C262" s="13" t="s">
        <v>36</v>
      </c>
      <c r="D262" s="9" t="s">
        <v>11</v>
      </c>
      <c r="E262" s="10">
        <v>17700</v>
      </c>
      <c r="F262" s="32"/>
      <c r="G262" s="32"/>
      <c r="H262" s="10">
        <f t="shared" si="6"/>
        <v>17700</v>
      </c>
    </row>
    <row r="263" spans="1:8" x14ac:dyDescent="0.25">
      <c r="A263" s="2">
        <f t="shared" si="7"/>
        <v>247</v>
      </c>
      <c r="B263" s="11" t="s">
        <v>345</v>
      </c>
      <c r="C263" s="11" t="s">
        <v>346</v>
      </c>
      <c r="D263" s="2" t="s">
        <v>11</v>
      </c>
      <c r="E263" s="10">
        <v>17700</v>
      </c>
      <c r="F263" s="32"/>
      <c r="G263" s="32"/>
      <c r="H263" s="10">
        <f t="shared" si="6"/>
        <v>17700</v>
      </c>
    </row>
    <row r="264" spans="1:8" x14ac:dyDescent="0.25">
      <c r="A264" s="2">
        <f t="shared" si="7"/>
        <v>248</v>
      </c>
      <c r="B264" s="11" t="s">
        <v>347</v>
      </c>
      <c r="C264" s="11" t="s">
        <v>26</v>
      </c>
      <c r="D264" s="2" t="s">
        <v>11</v>
      </c>
      <c r="E264" s="10">
        <v>35164</v>
      </c>
      <c r="F264" s="32"/>
      <c r="G264" s="32"/>
      <c r="H264" s="10">
        <f t="shared" si="6"/>
        <v>35164</v>
      </c>
    </row>
    <row r="265" spans="1:8" x14ac:dyDescent="0.25">
      <c r="A265" s="2">
        <f t="shared" si="7"/>
        <v>249</v>
      </c>
      <c r="B265" s="11" t="s">
        <v>348</v>
      </c>
      <c r="C265" s="11" t="s">
        <v>349</v>
      </c>
      <c r="D265" s="2" t="s">
        <v>11</v>
      </c>
      <c r="E265" s="10">
        <v>27952.35</v>
      </c>
      <c r="F265" s="32">
        <v>27952.35</v>
      </c>
      <c r="G265" s="32">
        <f>27952.35+27952.35</f>
        <v>55904.7</v>
      </c>
      <c r="H265" s="10">
        <f t="shared" si="6"/>
        <v>0</v>
      </c>
    </row>
    <row r="266" spans="1:8" x14ac:dyDescent="0.25">
      <c r="A266" s="2">
        <f t="shared" si="7"/>
        <v>250</v>
      </c>
      <c r="B266" s="11" t="s">
        <v>350</v>
      </c>
      <c r="C266" s="11" t="s">
        <v>351</v>
      </c>
      <c r="D266" s="2" t="s">
        <v>11</v>
      </c>
      <c r="E266" s="10">
        <v>22774</v>
      </c>
      <c r="F266" s="32"/>
      <c r="G266" s="32"/>
      <c r="H266" s="10">
        <f t="shared" si="6"/>
        <v>22774</v>
      </c>
    </row>
    <row r="267" spans="1:8" x14ac:dyDescent="0.25">
      <c r="A267" s="2">
        <f t="shared" si="7"/>
        <v>251</v>
      </c>
      <c r="B267" s="11" t="s">
        <v>352</v>
      </c>
      <c r="C267" s="11" t="s">
        <v>353</v>
      </c>
      <c r="D267" s="2" t="s">
        <v>11</v>
      </c>
      <c r="E267" s="10">
        <v>101161.4</v>
      </c>
      <c r="F267" s="32"/>
      <c r="G267" s="32"/>
      <c r="H267" s="10">
        <f t="shared" si="6"/>
        <v>101161.4</v>
      </c>
    </row>
    <row r="268" spans="1:8" x14ac:dyDescent="0.25">
      <c r="A268" s="2">
        <f t="shared" si="7"/>
        <v>252</v>
      </c>
      <c r="B268" s="11" t="s">
        <v>354</v>
      </c>
      <c r="C268" s="11" t="s">
        <v>238</v>
      </c>
      <c r="D268" s="2" t="s">
        <v>11</v>
      </c>
      <c r="E268" s="10">
        <v>7316</v>
      </c>
      <c r="F268" s="3"/>
      <c r="G268" s="3"/>
      <c r="H268" s="10">
        <f t="shared" si="6"/>
        <v>7316</v>
      </c>
    </row>
    <row r="269" spans="1:8" x14ac:dyDescent="0.25">
      <c r="A269" s="2"/>
      <c r="B269" s="17" t="s">
        <v>355</v>
      </c>
      <c r="C269" s="18"/>
      <c r="D269" s="19"/>
      <c r="E269" s="28">
        <v>182938800.61000001</v>
      </c>
      <c r="F269" s="10">
        <f>SUM(F10:F268)</f>
        <v>9278134.9999999981</v>
      </c>
      <c r="G269" s="10">
        <f>SUM(G10:G268)</f>
        <v>20325790.319999997</v>
      </c>
      <c r="H269" s="10">
        <f>SUM(H10:H268)</f>
        <v>172768880.58000004</v>
      </c>
    </row>
    <row r="270" spans="1:8" x14ac:dyDescent="0.25">
      <c r="A270" s="1"/>
      <c r="B270" s="1"/>
      <c r="C270" s="1"/>
      <c r="D270" s="1"/>
      <c r="E270" s="29"/>
      <c r="F270" s="1"/>
      <c r="G270" s="1"/>
      <c r="H270" s="4"/>
    </row>
    <row r="271" spans="1:8" x14ac:dyDescent="0.25">
      <c r="A271" s="1"/>
      <c r="B271" s="1"/>
      <c r="C271" s="1"/>
      <c r="D271" s="4"/>
      <c r="E271" s="4"/>
      <c r="F271" s="7"/>
      <c r="G271" s="7"/>
      <c r="H271" s="7"/>
    </row>
    <row r="272" spans="1:8" x14ac:dyDescent="0.25">
      <c r="A272" s="1"/>
      <c r="B272" s="1" t="s">
        <v>356</v>
      </c>
      <c r="C272" s="1"/>
      <c r="D272" s="1"/>
      <c r="E272" s="4"/>
      <c r="F272" s="7"/>
      <c r="G272" s="7"/>
      <c r="H272" s="7"/>
    </row>
    <row r="273" spans="1:8" x14ac:dyDescent="0.25">
      <c r="A273" s="47" t="s">
        <v>357</v>
      </c>
      <c r="B273" s="47"/>
      <c r="C273" s="47"/>
      <c r="D273" s="30"/>
      <c r="E273" s="4"/>
      <c r="F273" s="7"/>
      <c r="G273" s="7"/>
      <c r="H273" s="5"/>
    </row>
    <row r="274" spans="1:8" x14ac:dyDescent="0.25">
      <c r="A274" s="47"/>
      <c r="B274" s="47"/>
      <c r="C274" s="47"/>
      <c r="D274" s="6"/>
      <c r="E274" s="4"/>
      <c r="F274" s="7"/>
      <c r="G274" s="7"/>
      <c r="H274" s="4"/>
    </row>
    <row r="275" spans="1:8" x14ac:dyDescent="0.25">
      <c r="A275" s="1"/>
      <c r="B275" s="1"/>
      <c r="C275" s="1"/>
      <c r="D275" s="1"/>
      <c r="E275" s="1"/>
      <c r="F275" s="1"/>
      <c r="G275" s="1"/>
      <c r="H275" s="4"/>
    </row>
    <row r="276" spans="1:8" x14ac:dyDescent="0.25">
      <c r="H276" s="4"/>
    </row>
  </sheetData>
  <mergeCells count="4">
    <mergeCell ref="A273:C274"/>
    <mergeCell ref="A4:E4"/>
    <mergeCell ref="A5:E5"/>
    <mergeCell ref="A6:E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85"/>
  <sheetViews>
    <sheetView workbookViewId="0">
      <selection activeCell="H10" sqref="H10:H277"/>
    </sheetView>
  </sheetViews>
  <sheetFormatPr baseColWidth="10" defaultRowHeight="15" x14ac:dyDescent="0.25"/>
  <cols>
    <col min="1" max="1" width="11.42578125" style="1"/>
    <col min="2" max="2" width="25.85546875" style="1" customWidth="1"/>
    <col min="3" max="3" width="33.85546875" style="1" customWidth="1"/>
    <col min="4" max="4" width="20.85546875" style="1" customWidth="1"/>
    <col min="5" max="5" width="17" style="1" customWidth="1"/>
    <col min="6" max="6" width="13.140625" style="1" bestFit="1" customWidth="1"/>
    <col min="7" max="7" width="13.7109375" style="1" customWidth="1"/>
    <col min="8" max="8" width="16.85546875" style="1" customWidth="1"/>
    <col min="9" max="16384" width="11.42578125" style="1"/>
  </cols>
  <sheetData>
    <row r="4" spans="1:8" ht="15" customHeight="1" x14ac:dyDescent="0.35">
      <c r="A4" s="48" t="s">
        <v>0</v>
      </c>
      <c r="B4" s="48"/>
      <c r="C4" s="48"/>
      <c r="D4" s="48"/>
      <c r="E4" s="48"/>
    </row>
    <row r="5" spans="1:8" ht="15" customHeight="1" x14ac:dyDescent="0.25">
      <c r="A5" s="49" t="s">
        <v>1</v>
      </c>
      <c r="B5" s="49"/>
      <c r="C5" s="49"/>
      <c r="D5" s="49"/>
      <c r="E5" s="49"/>
    </row>
    <row r="6" spans="1:8" x14ac:dyDescent="0.25">
      <c r="A6" s="50" t="s">
        <v>395</v>
      </c>
      <c r="B6" s="50"/>
      <c r="C6" s="50"/>
      <c r="D6" s="50"/>
      <c r="E6" s="50"/>
    </row>
    <row r="8" spans="1:8" x14ac:dyDescent="0.25">
      <c r="A8" s="1" t="s">
        <v>2</v>
      </c>
      <c r="E8" s="21"/>
    </row>
    <row r="9" spans="1:8" ht="53.25" customHeight="1" x14ac:dyDescent="0.25">
      <c r="A9" s="22" t="s">
        <v>3</v>
      </c>
      <c r="B9" s="22" t="s">
        <v>4</v>
      </c>
      <c r="C9" s="22" t="s">
        <v>5</v>
      </c>
      <c r="D9" s="22" t="s">
        <v>6</v>
      </c>
      <c r="E9" s="22" t="s">
        <v>7</v>
      </c>
      <c r="F9" s="20" t="s">
        <v>396</v>
      </c>
      <c r="G9" s="20" t="s">
        <v>397</v>
      </c>
      <c r="H9" s="20" t="s">
        <v>8</v>
      </c>
    </row>
    <row r="10" spans="1:8" x14ac:dyDescent="0.25">
      <c r="A10" s="2">
        <v>1</v>
      </c>
      <c r="B10" s="8" t="s">
        <v>9</v>
      </c>
      <c r="C10" s="8" t="s">
        <v>10</v>
      </c>
      <c r="D10" s="9" t="s">
        <v>11</v>
      </c>
      <c r="E10" s="10">
        <v>2199827.5499999998</v>
      </c>
      <c r="F10" s="16">
        <v>130407.62</v>
      </c>
      <c r="G10" s="16">
        <v>207030.26</v>
      </c>
      <c r="H10" s="10">
        <f>E10+F10-G10</f>
        <v>2123204.91</v>
      </c>
    </row>
    <row r="11" spans="1:8" x14ac:dyDescent="0.25">
      <c r="A11" s="2">
        <f>A10+1</f>
        <v>2</v>
      </c>
      <c r="B11" s="8" t="s">
        <v>12</v>
      </c>
      <c r="C11" s="8" t="s">
        <v>13</v>
      </c>
      <c r="D11" s="9" t="s">
        <v>11</v>
      </c>
      <c r="E11" s="10">
        <v>152600.01</v>
      </c>
      <c r="F11" s="16"/>
      <c r="G11" s="16">
        <v>152600.01</v>
      </c>
      <c r="H11" s="10">
        <f t="shared" ref="H11:H75" si="0">E11+F11-G11</f>
        <v>0</v>
      </c>
    </row>
    <row r="12" spans="1:8" x14ac:dyDescent="0.25">
      <c r="A12" s="2">
        <f t="shared" ref="A12:A77" si="1">A11+1</f>
        <v>3</v>
      </c>
      <c r="B12" s="8" t="s">
        <v>14</v>
      </c>
      <c r="C12" s="8" t="s">
        <v>15</v>
      </c>
      <c r="D12" s="9" t="s">
        <v>11</v>
      </c>
      <c r="E12" s="10">
        <v>0</v>
      </c>
      <c r="F12" s="16"/>
      <c r="G12" s="16"/>
      <c r="H12" s="10">
        <f t="shared" si="0"/>
        <v>0</v>
      </c>
    </row>
    <row r="13" spans="1:8" x14ac:dyDescent="0.25">
      <c r="A13" s="2">
        <f t="shared" si="1"/>
        <v>4</v>
      </c>
      <c r="B13" s="11" t="s">
        <v>16</v>
      </c>
      <c r="C13" s="8" t="s">
        <v>17</v>
      </c>
      <c r="D13" s="9" t="s">
        <v>11</v>
      </c>
      <c r="E13" s="10">
        <v>19260</v>
      </c>
      <c r="F13" s="16"/>
      <c r="G13" s="16"/>
      <c r="H13" s="10">
        <f t="shared" si="0"/>
        <v>19260</v>
      </c>
    </row>
    <row r="14" spans="1:8" x14ac:dyDescent="0.25">
      <c r="A14" s="2">
        <f t="shared" si="1"/>
        <v>5</v>
      </c>
      <c r="B14" s="11" t="s">
        <v>18</v>
      </c>
      <c r="C14" s="8" t="s">
        <v>17</v>
      </c>
      <c r="D14" s="9" t="s">
        <v>11</v>
      </c>
      <c r="E14" s="10">
        <v>34500</v>
      </c>
      <c r="F14" s="16"/>
      <c r="G14" s="16"/>
      <c r="H14" s="10">
        <f t="shared" si="0"/>
        <v>34500</v>
      </c>
    </row>
    <row r="15" spans="1:8" x14ac:dyDescent="0.25">
      <c r="A15" s="2">
        <f t="shared" si="1"/>
        <v>6</v>
      </c>
      <c r="B15" s="11" t="s">
        <v>19</v>
      </c>
      <c r="C15" s="8" t="s">
        <v>20</v>
      </c>
      <c r="D15" s="9" t="s">
        <v>11</v>
      </c>
      <c r="E15" s="10">
        <v>148759.65</v>
      </c>
      <c r="F15" s="16"/>
      <c r="G15" s="16"/>
      <c r="H15" s="10">
        <f t="shared" si="0"/>
        <v>148759.65</v>
      </c>
    </row>
    <row r="16" spans="1:8" x14ac:dyDescent="0.25">
      <c r="A16" s="2">
        <f t="shared" si="1"/>
        <v>7</v>
      </c>
      <c r="B16" s="11" t="s">
        <v>21</v>
      </c>
      <c r="C16" s="12" t="s">
        <v>22</v>
      </c>
      <c r="D16" s="9" t="s">
        <v>11</v>
      </c>
      <c r="E16" s="10">
        <v>260396.5</v>
      </c>
      <c r="F16" s="16"/>
      <c r="G16" s="16"/>
      <c r="H16" s="10">
        <f t="shared" si="0"/>
        <v>260396.5</v>
      </c>
    </row>
    <row r="17" spans="1:8" x14ac:dyDescent="0.25">
      <c r="A17" s="2">
        <f t="shared" si="1"/>
        <v>8</v>
      </c>
      <c r="B17" s="8" t="s">
        <v>23</v>
      </c>
      <c r="C17" s="13" t="s">
        <v>24</v>
      </c>
      <c r="D17" s="9" t="s">
        <v>11</v>
      </c>
      <c r="E17" s="10">
        <v>766760.4</v>
      </c>
      <c r="F17" s="16"/>
      <c r="G17" s="16"/>
      <c r="H17" s="10">
        <f t="shared" si="0"/>
        <v>766760.4</v>
      </c>
    </row>
    <row r="18" spans="1:8" x14ac:dyDescent="0.25">
      <c r="A18" s="2">
        <f t="shared" si="1"/>
        <v>9</v>
      </c>
      <c r="B18" s="8" t="s">
        <v>25</v>
      </c>
      <c r="C18" s="9" t="s">
        <v>26</v>
      </c>
      <c r="D18" s="9" t="s">
        <v>11</v>
      </c>
      <c r="E18" s="10">
        <v>38000</v>
      </c>
      <c r="F18" s="16"/>
      <c r="G18" s="16"/>
      <c r="H18" s="10">
        <f t="shared" si="0"/>
        <v>38000</v>
      </c>
    </row>
    <row r="19" spans="1:8" x14ac:dyDescent="0.25">
      <c r="A19" s="2">
        <f t="shared" si="1"/>
        <v>10</v>
      </c>
      <c r="B19" s="8" t="s">
        <v>27</v>
      </c>
      <c r="C19" s="13" t="s">
        <v>28</v>
      </c>
      <c r="D19" s="9" t="s">
        <v>11</v>
      </c>
      <c r="E19" s="10">
        <v>13143300</v>
      </c>
      <c r="F19" s="16"/>
      <c r="G19" s="16"/>
      <c r="H19" s="10">
        <f t="shared" si="0"/>
        <v>13143300</v>
      </c>
    </row>
    <row r="20" spans="1:8" x14ac:dyDescent="0.25">
      <c r="A20" s="2">
        <f t="shared" si="1"/>
        <v>11</v>
      </c>
      <c r="B20" s="8" t="s">
        <v>29</v>
      </c>
      <c r="C20" s="8" t="s">
        <v>30</v>
      </c>
      <c r="D20" s="9" t="s">
        <v>11</v>
      </c>
      <c r="E20" s="10">
        <v>876380</v>
      </c>
      <c r="F20" s="16"/>
      <c r="G20" s="16"/>
      <c r="H20" s="10">
        <f t="shared" si="0"/>
        <v>876380</v>
      </c>
    </row>
    <row r="21" spans="1:8" x14ac:dyDescent="0.25">
      <c r="A21" s="2">
        <f t="shared" si="1"/>
        <v>12</v>
      </c>
      <c r="B21" s="8" t="s">
        <v>31</v>
      </c>
      <c r="C21" s="8" t="s">
        <v>32</v>
      </c>
      <c r="D21" s="9" t="s">
        <v>11</v>
      </c>
      <c r="E21" s="10">
        <v>4154636</v>
      </c>
      <c r="F21" s="16"/>
      <c r="G21" s="16"/>
      <c r="H21" s="10">
        <f t="shared" si="0"/>
        <v>4154636</v>
      </c>
    </row>
    <row r="22" spans="1:8" x14ac:dyDescent="0.25">
      <c r="A22" s="2">
        <f t="shared" si="1"/>
        <v>13</v>
      </c>
      <c r="B22" s="8" t="s">
        <v>33</v>
      </c>
      <c r="C22" s="8" t="s">
        <v>34</v>
      </c>
      <c r="D22" s="9" t="s">
        <v>11</v>
      </c>
      <c r="E22" s="10">
        <v>595000</v>
      </c>
      <c r="F22" s="16">
        <v>70000</v>
      </c>
      <c r="G22" s="16"/>
      <c r="H22" s="10">
        <f t="shared" si="0"/>
        <v>665000</v>
      </c>
    </row>
    <row r="23" spans="1:8" x14ac:dyDescent="0.25">
      <c r="A23" s="2">
        <f t="shared" si="1"/>
        <v>14</v>
      </c>
      <c r="B23" s="8" t="s">
        <v>35</v>
      </c>
      <c r="C23" s="8" t="s">
        <v>36</v>
      </c>
      <c r="D23" s="9" t="s">
        <v>11</v>
      </c>
      <c r="E23" s="10">
        <v>6000</v>
      </c>
      <c r="F23" s="16">
        <v>6000</v>
      </c>
      <c r="G23" s="16"/>
      <c r="H23" s="10">
        <f t="shared" si="0"/>
        <v>12000</v>
      </c>
    </row>
    <row r="24" spans="1:8" x14ac:dyDescent="0.25">
      <c r="A24" s="2">
        <f t="shared" si="1"/>
        <v>15</v>
      </c>
      <c r="B24" s="8" t="s">
        <v>37</v>
      </c>
      <c r="C24" s="8" t="s">
        <v>38</v>
      </c>
      <c r="D24" s="9" t="s">
        <v>11</v>
      </c>
      <c r="E24" s="10">
        <v>1546000</v>
      </c>
      <c r="F24" s="16"/>
      <c r="G24" s="16"/>
      <c r="H24" s="10">
        <f t="shared" si="0"/>
        <v>1546000</v>
      </c>
    </row>
    <row r="25" spans="1:8" x14ac:dyDescent="0.25">
      <c r="A25" s="2">
        <f t="shared" si="1"/>
        <v>16</v>
      </c>
      <c r="B25" s="8" t="s">
        <v>360</v>
      </c>
      <c r="C25" s="8" t="s">
        <v>361</v>
      </c>
      <c r="D25" s="9" t="s">
        <v>11</v>
      </c>
      <c r="E25" s="10">
        <v>77300.38</v>
      </c>
      <c r="F25" s="16"/>
      <c r="G25" s="16">
        <v>77300.38</v>
      </c>
      <c r="H25" s="10">
        <f t="shared" si="0"/>
        <v>0</v>
      </c>
    </row>
    <row r="26" spans="1:8" x14ac:dyDescent="0.25">
      <c r="A26" s="2">
        <f t="shared" si="1"/>
        <v>17</v>
      </c>
      <c r="B26" s="8" t="s">
        <v>358</v>
      </c>
      <c r="C26" s="8" t="s">
        <v>359</v>
      </c>
      <c r="D26" s="9" t="s">
        <v>11</v>
      </c>
      <c r="E26" s="10">
        <v>31060.46</v>
      </c>
      <c r="F26" s="16"/>
      <c r="G26" s="16"/>
      <c r="H26" s="10">
        <f t="shared" si="0"/>
        <v>31060.46</v>
      </c>
    </row>
    <row r="27" spans="1:8" x14ac:dyDescent="0.25">
      <c r="A27" s="2"/>
      <c r="B27" s="8" t="s">
        <v>408</v>
      </c>
      <c r="C27" s="8" t="s">
        <v>28</v>
      </c>
      <c r="D27" s="9" t="s">
        <v>11</v>
      </c>
      <c r="E27" s="10"/>
      <c r="F27" s="16">
        <v>356000</v>
      </c>
      <c r="G27" s="16"/>
      <c r="H27" s="10">
        <f t="shared" si="0"/>
        <v>356000</v>
      </c>
    </row>
    <row r="28" spans="1:8" x14ac:dyDescent="0.25">
      <c r="A28" s="2">
        <f>A26+1</f>
        <v>18</v>
      </c>
      <c r="B28" s="8" t="s">
        <v>40</v>
      </c>
      <c r="C28" s="8" t="s">
        <v>26</v>
      </c>
      <c r="D28" s="9" t="s">
        <v>11</v>
      </c>
      <c r="E28" s="10">
        <v>282600</v>
      </c>
      <c r="F28" s="16"/>
      <c r="G28" s="16"/>
      <c r="H28" s="10">
        <f t="shared" si="0"/>
        <v>282600</v>
      </c>
    </row>
    <row r="29" spans="1:8" x14ac:dyDescent="0.25">
      <c r="A29" s="2">
        <f t="shared" si="1"/>
        <v>19</v>
      </c>
      <c r="B29" s="8" t="s">
        <v>41</v>
      </c>
      <c r="C29" s="8" t="s">
        <v>42</v>
      </c>
      <c r="D29" s="9" t="s">
        <v>11</v>
      </c>
      <c r="E29" s="10">
        <v>784000</v>
      </c>
      <c r="F29" s="16"/>
      <c r="G29" s="16"/>
      <c r="H29" s="10">
        <f t="shared" si="0"/>
        <v>784000</v>
      </c>
    </row>
    <row r="30" spans="1:8" x14ac:dyDescent="0.25">
      <c r="A30" s="2">
        <f t="shared" si="1"/>
        <v>20</v>
      </c>
      <c r="B30" s="8" t="s">
        <v>43</v>
      </c>
      <c r="C30" s="8" t="s">
        <v>30</v>
      </c>
      <c r="D30" s="9" t="s">
        <v>11</v>
      </c>
      <c r="E30" s="10">
        <v>4500</v>
      </c>
      <c r="F30" s="16">
        <v>166489.5</v>
      </c>
      <c r="G30" s="16">
        <v>4500</v>
      </c>
      <c r="H30" s="10">
        <f t="shared" si="0"/>
        <v>166489.5</v>
      </c>
    </row>
    <row r="31" spans="1:8" x14ac:dyDescent="0.25">
      <c r="A31" s="2">
        <f t="shared" si="1"/>
        <v>21</v>
      </c>
      <c r="B31" s="8" t="s">
        <v>44</v>
      </c>
      <c r="C31" s="8" t="s">
        <v>45</v>
      </c>
      <c r="D31" s="9" t="s">
        <v>11</v>
      </c>
      <c r="E31" s="10">
        <v>971824.98</v>
      </c>
      <c r="F31" s="16">
        <v>638490.97</v>
      </c>
      <c r="G31" s="16">
        <f>438310.98+33913.2+404383.66</f>
        <v>876607.84</v>
      </c>
      <c r="H31" s="10">
        <f t="shared" si="0"/>
        <v>733708.11</v>
      </c>
    </row>
    <row r="32" spans="1:8" x14ac:dyDescent="0.25">
      <c r="A32" s="2">
        <f t="shared" si="1"/>
        <v>22</v>
      </c>
      <c r="B32" s="8" t="s">
        <v>46</v>
      </c>
      <c r="C32" s="8" t="s">
        <v>26</v>
      </c>
      <c r="D32" s="9" t="s">
        <v>11</v>
      </c>
      <c r="E32" s="10">
        <v>498560</v>
      </c>
      <c r="F32" s="16"/>
      <c r="G32" s="16">
        <v>223560</v>
      </c>
      <c r="H32" s="10">
        <f t="shared" si="0"/>
        <v>275000</v>
      </c>
    </row>
    <row r="33" spans="1:8" x14ac:dyDescent="0.25">
      <c r="A33" s="2">
        <f t="shared" si="1"/>
        <v>23</v>
      </c>
      <c r="B33" s="8" t="s">
        <v>47</v>
      </c>
      <c r="C33" s="8" t="s">
        <v>48</v>
      </c>
      <c r="D33" s="9" t="s">
        <v>11</v>
      </c>
      <c r="E33" s="10">
        <v>22184</v>
      </c>
      <c r="F33" s="16"/>
      <c r="G33" s="16"/>
      <c r="H33" s="10">
        <f t="shared" si="0"/>
        <v>22184</v>
      </c>
    </row>
    <row r="34" spans="1:8" x14ac:dyDescent="0.25">
      <c r="A34" s="2">
        <f t="shared" si="1"/>
        <v>24</v>
      </c>
      <c r="B34" s="8" t="s">
        <v>49</v>
      </c>
      <c r="C34" s="8" t="s">
        <v>50</v>
      </c>
      <c r="D34" s="9" t="s">
        <v>11</v>
      </c>
      <c r="E34" s="10">
        <v>11800</v>
      </c>
      <c r="F34" s="16"/>
      <c r="G34" s="16"/>
      <c r="H34" s="10">
        <f t="shared" si="0"/>
        <v>11800</v>
      </c>
    </row>
    <row r="35" spans="1:8" x14ac:dyDescent="0.25">
      <c r="A35" s="2"/>
      <c r="B35" s="8" t="s">
        <v>409</v>
      </c>
      <c r="C35" s="8" t="s">
        <v>410</v>
      </c>
      <c r="D35" s="9" t="s">
        <v>11</v>
      </c>
      <c r="E35" s="10"/>
      <c r="F35" s="16">
        <v>165908</v>
      </c>
      <c r="G35" s="16">
        <v>165908</v>
      </c>
      <c r="H35" s="10">
        <f t="shared" si="0"/>
        <v>0</v>
      </c>
    </row>
    <row r="36" spans="1:8" x14ac:dyDescent="0.25">
      <c r="A36" s="2">
        <f>A34+1</f>
        <v>25</v>
      </c>
      <c r="B36" s="8" t="s">
        <v>51</v>
      </c>
      <c r="C36" s="13" t="s">
        <v>52</v>
      </c>
      <c r="D36" s="9" t="s">
        <v>11</v>
      </c>
      <c r="E36" s="10">
        <v>1281554.94</v>
      </c>
      <c r="F36" s="16"/>
      <c r="G36" s="16"/>
      <c r="H36" s="10">
        <f t="shared" si="0"/>
        <v>1281554.94</v>
      </c>
    </row>
    <row r="37" spans="1:8" x14ac:dyDescent="0.25">
      <c r="A37" s="2">
        <f t="shared" si="1"/>
        <v>26</v>
      </c>
      <c r="B37" s="11" t="s">
        <v>53</v>
      </c>
      <c r="C37" s="8" t="s">
        <v>54</v>
      </c>
      <c r="D37" s="9" t="s">
        <v>11</v>
      </c>
      <c r="E37" s="10">
        <v>392530.16</v>
      </c>
      <c r="F37" s="16"/>
      <c r="G37" s="16"/>
      <c r="H37" s="10">
        <f t="shared" si="0"/>
        <v>392530.16</v>
      </c>
    </row>
    <row r="38" spans="1:8" x14ac:dyDescent="0.25">
      <c r="A38" s="2">
        <f t="shared" si="1"/>
        <v>27</v>
      </c>
      <c r="B38" s="11" t="s">
        <v>55</v>
      </c>
      <c r="C38" s="11" t="s">
        <v>26</v>
      </c>
      <c r="D38" s="9" t="s">
        <v>11</v>
      </c>
      <c r="E38" s="10">
        <v>47200</v>
      </c>
      <c r="F38" s="16"/>
      <c r="G38" s="16"/>
      <c r="H38" s="10">
        <f t="shared" si="0"/>
        <v>47200</v>
      </c>
    </row>
    <row r="39" spans="1:8" x14ac:dyDescent="0.25">
      <c r="A39" s="2">
        <f t="shared" si="1"/>
        <v>28</v>
      </c>
      <c r="B39" s="8" t="s">
        <v>56</v>
      </c>
      <c r="C39" s="8" t="s">
        <v>57</v>
      </c>
      <c r="D39" s="9" t="s">
        <v>11</v>
      </c>
      <c r="E39" s="10">
        <v>239244.6</v>
      </c>
      <c r="F39" s="16"/>
      <c r="G39" s="16"/>
      <c r="H39" s="10">
        <f t="shared" si="0"/>
        <v>239244.6</v>
      </c>
    </row>
    <row r="40" spans="1:8" x14ac:dyDescent="0.25">
      <c r="A40" s="2">
        <f t="shared" si="1"/>
        <v>29</v>
      </c>
      <c r="B40" s="8" t="s">
        <v>362</v>
      </c>
      <c r="C40" s="8" t="s">
        <v>363</v>
      </c>
      <c r="D40" s="9" t="s">
        <v>11</v>
      </c>
      <c r="E40" s="10">
        <v>38880.01</v>
      </c>
      <c r="F40" s="16"/>
      <c r="G40" s="16"/>
      <c r="H40" s="10">
        <f t="shared" si="0"/>
        <v>38880.01</v>
      </c>
    </row>
    <row r="41" spans="1:8" x14ac:dyDescent="0.25">
      <c r="A41" s="2">
        <f t="shared" si="1"/>
        <v>30</v>
      </c>
      <c r="B41" s="11" t="s">
        <v>58</v>
      </c>
      <c r="C41" s="8" t="s">
        <v>59</v>
      </c>
      <c r="D41" s="9" t="s">
        <v>11</v>
      </c>
      <c r="E41" s="10">
        <v>297714</v>
      </c>
      <c r="F41" s="16"/>
      <c r="G41" s="16">
        <v>297714</v>
      </c>
      <c r="H41" s="10">
        <f t="shared" si="0"/>
        <v>0</v>
      </c>
    </row>
    <row r="42" spans="1:8" x14ac:dyDescent="0.25">
      <c r="A42" s="2">
        <f t="shared" si="1"/>
        <v>31</v>
      </c>
      <c r="B42" s="11" t="s">
        <v>60</v>
      </c>
      <c r="C42" s="12" t="s">
        <v>61</v>
      </c>
      <c r="D42" s="9" t="s">
        <v>11</v>
      </c>
      <c r="E42" s="10">
        <v>287212</v>
      </c>
      <c r="F42" s="16"/>
      <c r="G42" s="16"/>
      <c r="H42" s="10">
        <f t="shared" si="0"/>
        <v>287212</v>
      </c>
    </row>
    <row r="43" spans="1:8" x14ac:dyDescent="0.25">
      <c r="A43" s="2">
        <f t="shared" si="1"/>
        <v>32</v>
      </c>
      <c r="B43" s="11" t="s">
        <v>62</v>
      </c>
      <c r="C43" s="11" t="s">
        <v>63</v>
      </c>
      <c r="D43" s="9" t="s">
        <v>11</v>
      </c>
      <c r="E43" s="10">
        <v>271602.90000000002</v>
      </c>
      <c r="F43" s="16"/>
      <c r="G43" s="16">
        <v>72000</v>
      </c>
      <c r="H43" s="10">
        <f t="shared" si="0"/>
        <v>199602.90000000002</v>
      </c>
    </row>
    <row r="44" spans="1:8" x14ac:dyDescent="0.25">
      <c r="A44" s="2">
        <f t="shared" si="1"/>
        <v>33</v>
      </c>
      <c r="B44" s="8" t="s">
        <v>64</v>
      </c>
      <c r="C44" s="8" t="s">
        <v>65</v>
      </c>
      <c r="D44" s="9" t="s">
        <v>11</v>
      </c>
      <c r="E44" s="10">
        <v>2717235.3</v>
      </c>
      <c r="F44" s="16"/>
      <c r="G44" s="16"/>
      <c r="H44" s="10">
        <f t="shared" si="0"/>
        <v>2717235.3</v>
      </c>
    </row>
    <row r="45" spans="1:8" x14ac:dyDescent="0.25">
      <c r="A45" s="2">
        <f t="shared" si="1"/>
        <v>34</v>
      </c>
      <c r="B45" s="8" t="s">
        <v>66</v>
      </c>
      <c r="C45" s="13" t="s">
        <v>67</v>
      </c>
      <c r="D45" s="9" t="s">
        <v>11</v>
      </c>
      <c r="E45" s="10">
        <v>229292</v>
      </c>
      <c r="F45" s="16"/>
      <c r="G45" s="16"/>
      <c r="H45" s="10">
        <f t="shared" si="0"/>
        <v>229292</v>
      </c>
    </row>
    <row r="46" spans="1:8" x14ac:dyDescent="0.25">
      <c r="A46" s="2">
        <f t="shared" si="1"/>
        <v>35</v>
      </c>
      <c r="B46" s="12" t="s">
        <v>68</v>
      </c>
      <c r="C46" s="12" t="s">
        <v>69</v>
      </c>
      <c r="D46" s="9" t="s">
        <v>11</v>
      </c>
      <c r="E46" s="10">
        <v>240960</v>
      </c>
      <c r="F46" s="16"/>
      <c r="G46" s="16">
        <f>135540+105420</f>
        <v>240960</v>
      </c>
      <c r="H46" s="10">
        <f t="shared" si="0"/>
        <v>0</v>
      </c>
    </row>
    <row r="47" spans="1:8" x14ac:dyDescent="0.25">
      <c r="A47" s="2">
        <f t="shared" si="1"/>
        <v>36</v>
      </c>
      <c r="B47" s="8" t="s">
        <v>70</v>
      </c>
      <c r="C47" s="8" t="s">
        <v>71</v>
      </c>
      <c r="D47" s="9" t="s">
        <v>11</v>
      </c>
      <c r="E47" s="10">
        <v>564430.05000000005</v>
      </c>
      <c r="F47" s="16"/>
      <c r="G47" s="16"/>
      <c r="H47" s="10">
        <f t="shared" si="0"/>
        <v>564430.05000000005</v>
      </c>
    </row>
    <row r="48" spans="1:8" x14ac:dyDescent="0.25">
      <c r="A48" s="2">
        <f t="shared" si="1"/>
        <v>37</v>
      </c>
      <c r="B48" s="8" t="s">
        <v>72</v>
      </c>
      <c r="C48" s="8" t="s">
        <v>73</v>
      </c>
      <c r="D48" s="9" t="s">
        <v>11</v>
      </c>
      <c r="E48" s="10">
        <v>198712</v>
      </c>
      <c r="F48" s="16"/>
      <c r="G48" s="16"/>
      <c r="H48" s="10">
        <f t="shared" si="0"/>
        <v>198712</v>
      </c>
    </row>
    <row r="49" spans="1:8" x14ac:dyDescent="0.25">
      <c r="A49" s="2">
        <f t="shared" si="1"/>
        <v>38</v>
      </c>
      <c r="B49" s="8" t="s">
        <v>74</v>
      </c>
      <c r="C49" s="8" t="s">
        <v>75</v>
      </c>
      <c r="D49" s="9" t="s">
        <v>11</v>
      </c>
      <c r="E49" s="10">
        <v>61684.5</v>
      </c>
      <c r="F49" s="16"/>
      <c r="G49" s="16"/>
      <c r="H49" s="10">
        <f t="shared" si="0"/>
        <v>61684.5</v>
      </c>
    </row>
    <row r="50" spans="1:8" x14ac:dyDescent="0.25">
      <c r="A50" s="2">
        <f t="shared" si="1"/>
        <v>39</v>
      </c>
      <c r="B50" s="8" t="s">
        <v>76</v>
      </c>
      <c r="C50" s="8" t="s">
        <v>77</v>
      </c>
      <c r="D50" s="9" t="s">
        <v>11</v>
      </c>
      <c r="E50" s="10">
        <v>24721</v>
      </c>
      <c r="F50" s="16"/>
      <c r="G50" s="16"/>
      <c r="H50" s="10">
        <f t="shared" si="0"/>
        <v>24721</v>
      </c>
    </row>
    <row r="51" spans="1:8" x14ac:dyDescent="0.25">
      <c r="A51" s="2">
        <f t="shared" si="1"/>
        <v>40</v>
      </c>
      <c r="B51" s="23" t="s">
        <v>78</v>
      </c>
      <c r="C51" s="8" t="s">
        <v>79</v>
      </c>
      <c r="D51" s="9" t="s">
        <v>11</v>
      </c>
      <c r="E51" s="10">
        <v>53100</v>
      </c>
      <c r="F51" s="16"/>
      <c r="G51" s="16"/>
      <c r="H51" s="10">
        <f t="shared" si="0"/>
        <v>53100</v>
      </c>
    </row>
    <row r="52" spans="1:8" x14ac:dyDescent="0.25">
      <c r="A52" s="2">
        <f t="shared" si="1"/>
        <v>41</v>
      </c>
      <c r="B52" s="23" t="s">
        <v>80</v>
      </c>
      <c r="C52" s="13" t="s">
        <v>67</v>
      </c>
      <c r="D52" s="9" t="s">
        <v>11</v>
      </c>
      <c r="E52" s="10">
        <v>2263512</v>
      </c>
      <c r="F52" s="16">
        <v>355146.3</v>
      </c>
      <c r="G52" s="16">
        <f>556272+631750</f>
        <v>1188022</v>
      </c>
      <c r="H52" s="10">
        <f t="shared" si="0"/>
        <v>1430636.2999999998</v>
      </c>
    </row>
    <row r="53" spans="1:8" x14ac:dyDescent="0.25">
      <c r="A53" s="2">
        <f t="shared" si="1"/>
        <v>42</v>
      </c>
      <c r="B53" s="12" t="s">
        <v>81</v>
      </c>
      <c r="C53" s="11" t="s">
        <v>82</v>
      </c>
      <c r="D53" s="9" t="s">
        <v>11</v>
      </c>
      <c r="E53" s="10">
        <v>125191.30000000002</v>
      </c>
      <c r="F53" s="16"/>
      <c r="G53" s="16"/>
      <c r="H53" s="10">
        <f t="shared" si="0"/>
        <v>125191.30000000002</v>
      </c>
    </row>
    <row r="54" spans="1:8" x14ac:dyDescent="0.25">
      <c r="A54" s="2">
        <f t="shared" si="1"/>
        <v>43</v>
      </c>
      <c r="B54" s="24" t="s">
        <v>83</v>
      </c>
      <c r="C54" s="8" t="s">
        <v>45</v>
      </c>
      <c r="D54" s="9" t="s">
        <v>11</v>
      </c>
      <c r="E54" s="10">
        <v>1889744.6199999999</v>
      </c>
      <c r="F54" s="16">
        <v>823967.8</v>
      </c>
      <c r="G54" s="16"/>
      <c r="H54" s="10">
        <f t="shared" si="0"/>
        <v>2713712.42</v>
      </c>
    </row>
    <row r="55" spans="1:8" x14ac:dyDescent="0.25">
      <c r="A55" s="2">
        <f t="shared" si="1"/>
        <v>44</v>
      </c>
      <c r="B55" s="23" t="s">
        <v>84</v>
      </c>
      <c r="C55" s="8" t="s">
        <v>28</v>
      </c>
      <c r="D55" s="9" t="s">
        <v>11</v>
      </c>
      <c r="E55" s="10">
        <v>219000</v>
      </c>
      <c r="F55" s="16">
        <v>120000</v>
      </c>
      <c r="G55" s="16">
        <v>219000</v>
      </c>
      <c r="H55" s="10">
        <f t="shared" si="0"/>
        <v>120000</v>
      </c>
    </row>
    <row r="56" spans="1:8" x14ac:dyDescent="0.25">
      <c r="A56" s="2">
        <f t="shared" si="1"/>
        <v>45</v>
      </c>
      <c r="B56" s="23" t="s">
        <v>85</v>
      </c>
      <c r="C56" s="8" t="s">
        <v>26</v>
      </c>
      <c r="D56" s="9" t="s">
        <v>11</v>
      </c>
      <c r="E56" s="10">
        <v>318516</v>
      </c>
      <c r="F56" s="16"/>
      <c r="G56" s="16"/>
      <c r="H56" s="10">
        <f t="shared" si="0"/>
        <v>318516</v>
      </c>
    </row>
    <row r="57" spans="1:8" x14ac:dyDescent="0.25">
      <c r="A57" s="2">
        <f t="shared" si="1"/>
        <v>46</v>
      </c>
      <c r="B57" s="23" t="s">
        <v>86</v>
      </c>
      <c r="C57" s="8" t="s">
        <v>87</v>
      </c>
      <c r="D57" s="9" t="s">
        <v>11</v>
      </c>
      <c r="E57" s="10">
        <v>24249.599999999999</v>
      </c>
      <c r="F57" s="16"/>
      <c r="G57" s="16"/>
      <c r="H57" s="10">
        <f t="shared" si="0"/>
        <v>24249.599999999999</v>
      </c>
    </row>
    <row r="58" spans="1:8" x14ac:dyDescent="0.25">
      <c r="A58" s="2">
        <f t="shared" si="1"/>
        <v>47</v>
      </c>
      <c r="B58" s="23" t="s">
        <v>381</v>
      </c>
      <c r="C58" s="8" t="s">
        <v>26</v>
      </c>
      <c r="D58" s="9" t="s">
        <v>11</v>
      </c>
      <c r="E58" s="10">
        <v>225000</v>
      </c>
      <c r="F58" s="16">
        <v>40120</v>
      </c>
      <c r="G58" s="16"/>
      <c r="H58" s="10">
        <f t="shared" si="0"/>
        <v>265120</v>
      </c>
    </row>
    <row r="59" spans="1:8" x14ac:dyDescent="0.25">
      <c r="A59" s="2">
        <f t="shared" si="1"/>
        <v>48</v>
      </c>
      <c r="B59" s="23" t="s">
        <v>88</v>
      </c>
      <c r="C59" s="8" t="s">
        <v>89</v>
      </c>
      <c r="D59" s="9" t="s">
        <v>11</v>
      </c>
      <c r="E59" s="10">
        <v>0</v>
      </c>
      <c r="F59" s="16"/>
      <c r="G59" s="16"/>
      <c r="H59" s="10">
        <f t="shared" si="0"/>
        <v>0</v>
      </c>
    </row>
    <row r="60" spans="1:8" x14ac:dyDescent="0.25">
      <c r="A60" s="2">
        <f t="shared" si="1"/>
        <v>49</v>
      </c>
      <c r="B60" s="23" t="s">
        <v>90</v>
      </c>
      <c r="C60" s="8" t="s">
        <v>91</v>
      </c>
      <c r="D60" s="9" t="s">
        <v>11</v>
      </c>
      <c r="E60" s="10">
        <v>1439600</v>
      </c>
      <c r="F60" s="16"/>
      <c r="G60" s="16">
        <f>359900+719800</f>
        <v>1079700</v>
      </c>
      <c r="H60" s="10">
        <f t="shared" si="0"/>
        <v>359900</v>
      </c>
    </row>
    <row r="61" spans="1:8" x14ac:dyDescent="0.25">
      <c r="A61" s="2">
        <f t="shared" si="1"/>
        <v>50</v>
      </c>
      <c r="B61" s="23" t="s">
        <v>92</v>
      </c>
      <c r="C61" s="13" t="s">
        <v>45</v>
      </c>
      <c r="D61" s="9" t="s">
        <v>11</v>
      </c>
      <c r="E61" s="10">
        <v>692095.29999999993</v>
      </c>
      <c r="F61" s="16"/>
      <c r="G61" s="16"/>
      <c r="H61" s="10">
        <f t="shared" si="0"/>
        <v>692095.29999999993</v>
      </c>
    </row>
    <row r="62" spans="1:8" x14ac:dyDescent="0.25">
      <c r="A62" s="2">
        <f t="shared" si="1"/>
        <v>51</v>
      </c>
      <c r="B62" s="23" t="s">
        <v>394</v>
      </c>
      <c r="C62" s="13" t="s">
        <v>26</v>
      </c>
      <c r="D62" s="9" t="s">
        <v>11</v>
      </c>
      <c r="E62" s="10">
        <v>-248000</v>
      </c>
      <c r="F62" s="16"/>
      <c r="G62" s="16"/>
      <c r="H62" s="10">
        <f t="shared" si="0"/>
        <v>-248000</v>
      </c>
    </row>
    <row r="63" spans="1:8" x14ac:dyDescent="0.25">
      <c r="A63" s="2">
        <f t="shared" si="1"/>
        <v>52</v>
      </c>
      <c r="B63" s="23" t="s">
        <v>93</v>
      </c>
      <c r="C63" s="13" t="s">
        <v>26</v>
      </c>
      <c r="D63" s="9" t="s">
        <v>11</v>
      </c>
      <c r="E63" s="10">
        <v>683821.62</v>
      </c>
      <c r="F63" s="16"/>
      <c r="G63" s="16"/>
      <c r="H63" s="10">
        <f t="shared" si="0"/>
        <v>683821.62</v>
      </c>
    </row>
    <row r="64" spans="1:8" x14ac:dyDescent="0.25">
      <c r="A64" s="2">
        <f t="shared" si="1"/>
        <v>53</v>
      </c>
      <c r="B64" s="8" t="s">
        <v>94</v>
      </c>
      <c r="C64" s="8" t="s">
        <v>28</v>
      </c>
      <c r="D64" s="9" t="s">
        <v>11</v>
      </c>
      <c r="E64" s="10">
        <v>975</v>
      </c>
      <c r="F64" s="16"/>
      <c r="G64" s="16"/>
      <c r="H64" s="10">
        <f t="shared" si="0"/>
        <v>975</v>
      </c>
    </row>
    <row r="65" spans="1:8" x14ac:dyDescent="0.25">
      <c r="A65" s="2">
        <f t="shared" si="1"/>
        <v>54</v>
      </c>
      <c r="B65" s="8" t="s">
        <v>95</v>
      </c>
      <c r="C65" s="11" t="s">
        <v>26</v>
      </c>
      <c r="D65" s="9" t="s">
        <v>11</v>
      </c>
      <c r="E65" s="10">
        <v>38690</v>
      </c>
      <c r="F65" s="16"/>
      <c r="G65" s="16"/>
      <c r="H65" s="10">
        <f t="shared" si="0"/>
        <v>38690</v>
      </c>
    </row>
    <row r="66" spans="1:8" x14ac:dyDescent="0.25">
      <c r="A66" s="2">
        <f t="shared" si="1"/>
        <v>55</v>
      </c>
      <c r="B66" s="8" t="s">
        <v>96</v>
      </c>
      <c r="C66" s="13" t="s">
        <v>97</v>
      </c>
      <c r="D66" s="9" t="s">
        <v>11</v>
      </c>
      <c r="E66" s="10">
        <v>0</v>
      </c>
      <c r="F66" s="16"/>
      <c r="G66" s="16"/>
      <c r="H66" s="10">
        <f t="shared" si="0"/>
        <v>0</v>
      </c>
    </row>
    <row r="67" spans="1:8" x14ac:dyDescent="0.25">
      <c r="A67" s="2">
        <f t="shared" si="1"/>
        <v>56</v>
      </c>
      <c r="B67" s="8" t="s">
        <v>98</v>
      </c>
      <c r="C67" s="8" t="s">
        <v>26</v>
      </c>
      <c r="D67" s="9" t="s">
        <v>11</v>
      </c>
      <c r="E67" s="10">
        <v>13000</v>
      </c>
      <c r="F67" s="16"/>
      <c r="G67" s="16"/>
      <c r="H67" s="10">
        <f t="shared" si="0"/>
        <v>13000</v>
      </c>
    </row>
    <row r="68" spans="1:8" x14ac:dyDescent="0.25">
      <c r="A68" s="2">
        <f t="shared" si="1"/>
        <v>57</v>
      </c>
      <c r="B68" s="8" t="s">
        <v>99</v>
      </c>
      <c r="C68" s="13" t="s">
        <v>100</v>
      </c>
      <c r="D68" s="9" t="s">
        <v>11</v>
      </c>
      <c r="E68" s="10">
        <v>207339.93999999994</v>
      </c>
      <c r="F68" s="16">
        <v>319458.75</v>
      </c>
      <c r="G68" s="16">
        <f>155390+39990</f>
        <v>195380</v>
      </c>
      <c r="H68" s="10">
        <f t="shared" si="0"/>
        <v>331418.68999999994</v>
      </c>
    </row>
    <row r="69" spans="1:8" x14ac:dyDescent="0.25">
      <c r="A69" s="2">
        <f t="shared" si="1"/>
        <v>58</v>
      </c>
      <c r="B69" s="8" t="s">
        <v>364</v>
      </c>
      <c r="C69" s="13" t="s">
        <v>365</v>
      </c>
      <c r="D69" s="9" t="s">
        <v>11</v>
      </c>
      <c r="E69" s="10">
        <v>235929.2</v>
      </c>
      <c r="F69" s="16">
        <v>18535.439999999999</v>
      </c>
      <c r="G69" s="16"/>
      <c r="H69" s="10">
        <f t="shared" si="0"/>
        <v>254464.64000000001</v>
      </c>
    </row>
    <row r="70" spans="1:8" x14ac:dyDescent="0.25">
      <c r="A70" s="2">
        <f t="shared" si="1"/>
        <v>59</v>
      </c>
      <c r="B70" s="8" t="s">
        <v>382</v>
      </c>
      <c r="C70" s="13" t="s">
        <v>100</v>
      </c>
      <c r="D70" s="9" t="s">
        <v>11</v>
      </c>
      <c r="E70" s="10">
        <v>6255.18</v>
      </c>
      <c r="F70" s="16"/>
      <c r="G70" s="16">
        <v>6255.18</v>
      </c>
      <c r="H70" s="10">
        <f t="shared" si="0"/>
        <v>0</v>
      </c>
    </row>
    <row r="71" spans="1:8" x14ac:dyDescent="0.25">
      <c r="A71" s="2">
        <f t="shared" si="1"/>
        <v>60</v>
      </c>
      <c r="B71" s="8" t="s">
        <v>383</v>
      </c>
      <c r="C71" s="13" t="s">
        <v>100</v>
      </c>
      <c r="D71" s="9" t="s">
        <v>11</v>
      </c>
      <c r="E71" s="10">
        <v>41300</v>
      </c>
      <c r="F71" s="16"/>
      <c r="G71" s="16"/>
      <c r="H71" s="10">
        <f t="shared" si="0"/>
        <v>41300</v>
      </c>
    </row>
    <row r="72" spans="1:8" x14ac:dyDescent="0.25">
      <c r="A72" s="2">
        <f>A69+1</f>
        <v>59</v>
      </c>
      <c r="B72" s="8" t="s">
        <v>101</v>
      </c>
      <c r="C72" s="13" t="s">
        <v>102</v>
      </c>
      <c r="D72" s="9" t="s">
        <v>11</v>
      </c>
      <c r="E72" s="10">
        <v>490905.85000000003</v>
      </c>
      <c r="F72" s="16"/>
      <c r="G72" s="16"/>
      <c r="H72" s="10">
        <f t="shared" si="0"/>
        <v>490905.85000000003</v>
      </c>
    </row>
    <row r="73" spans="1:8" x14ac:dyDescent="0.25">
      <c r="A73" s="2">
        <f t="shared" si="1"/>
        <v>60</v>
      </c>
      <c r="B73" s="8" t="s">
        <v>366</v>
      </c>
      <c r="C73" s="13" t="s">
        <v>26</v>
      </c>
      <c r="D73" s="9" t="s">
        <v>11</v>
      </c>
      <c r="E73" s="10">
        <v>15493.4</v>
      </c>
      <c r="F73" s="16"/>
      <c r="G73" s="16"/>
      <c r="H73" s="10">
        <f t="shared" si="0"/>
        <v>15493.4</v>
      </c>
    </row>
    <row r="74" spans="1:8" x14ac:dyDescent="0.25">
      <c r="A74" s="2">
        <f t="shared" si="1"/>
        <v>61</v>
      </c>
      <c r="B74" s="8" t="s">
        <v>103</v>
      </c>
      <c r="C74" s="13" t="s">
        <v>104</v>
      </c>
      <c r="D74" s="9" t="s">
        <v>11</v>
      </c>
      <c r="E74" s="10">
        <v>162840</v>
      </c>
      <c r="F74" s="16"/>
      <c r="G74" s="16"/>
      <c r="H74" s="10">
        <f t="shared" si="0"/>
        <v>162840</v>
      </c>
    </row>
    <row r="75" spans="1:8" x14ac:dyDescent="0.25">
      <c r="A75" s="2">
        <f t="shared" si="1"/>
        <v>62</v>
      </c>
      <c r="B75" s="8" t="s">
        <v>105</v>
      </c>
      <c r="C75" s="8" t="s">
        <v>106</v>
      </c>
      <c r="D75" s="9" t="s">
        <v>11</v>
      </c>
      <c r="E75" s="10">
        <v>118000</v>
      </c>
      <c r="F75" s="16"/>
      <c r="G75" s="16"/>
      <c r="H75" s="10">
        <f t="shared" si="0"/>
        <v>118000</v>
      </c>
    </row>
    <row r="76" spans="1:8" x14ac:dyDescent="0.25">
      <c r="A76" s="2">
        <f t="shared" si="1"/>
        <v>63</v>
      </c>
      <c r="B76" s="8" t="s">
        <v>107</v>
      </c>
      <c r="C76" s="8" t="s">
        <v>26</v>
      </c>
      <c r="D76" s="9" t="s">
        <v>11</v>
      </c>
      <c r="E76" s="10">
        <v>1324300.6199999999</v>
      </c>
      <c r="F76" s="16"/>
      <c r="G76" s="16"/>
      <c r="H76" s="10">
        <f t="shared" ref="H76:H139" si="2">E76+F76-G76</f>
        <v>1324300.6199999999</v>
      </c>
    </row>
    <row r="77" spans="1:8" x14ac:dyDescent="0.25">
      <c r="A77" s="2">
        <f t="shared" si="1"/>
        <v>64</v>
      </c>
      <c r="B77" s="8" t="s">
        <v>108</v>
      </c>
      <c r="C77" s="8" t="s">
        <v>26</v>
      </c>
      <c r="D77" s="9" t="s">
        <v>11</v>
      </c>
      <c r="E77" s="10">
        <v>2756402.96</v>
      </c>
      <c r="F77" s="16"/>
      <c r="G77" s="16"/>
      <c r="H77" s="10">
        <f t="shared" si="2"/>
        <v>2756402.96</v>
      </c>
    </row>
    <row r="78" spans="1:8" x14ac:dyDescent="0.25">
      <c r="A78" s="2">
        <f t="shared" ref="A78:A142" si="3">A77+1</f>
        <v>65</v>
      </c>
      <c r="B78" s="14" t="s">
        <v>109</v>
      </c>
      <c r="C78" s="8" t="s">
        <v>110</v>
      </c>
      <c r="D78" s="9" t="s">
        <v>11</v>
      </c>
      <c r="E78" s="10">
        <v>30019.200000000001</v>
      </c>
      <c r="F78" s="16"/>
      <c r="G78" s="16"/>
      <c r="H78" s="10">
        <f t="shared" si="2"/>
        <v>30019.200000000001</v>
      </c>
    </row>
    <row r="79" spans="1:8" x14ac:dyDescent="0.25">
      <c r="A79" s="2">
        <f t="shared" si="3"/>
        <v>66</v>
      </c>
      <c r="B79" s="8" t="s">
        <v>111</v>
      </c>
      <c r="C79" s="8" t="s">
        <v>112</v>
      </c>
      <c r="D79" s="9" t="s">
        <v>11</v>
      </c>
      <c r="E79" s="10">
        <v>457929</v>
      </c>
      <c r="F79" s="16"/>
      <c r="G79" s="16"/>
      <c r="H79" s="10">
        <f t="shared" si="2"/>
        <v>457929</v>
      </c>
    </row>
    <row r="80" spans="1:8" x14ac:dyDescent="0.25">
      <c r="A80" s="2">
        <f t="shared" si="3"/>
        <v>67</v>
      </c>
      <c r="B80" s="8" t="s">
        <v>113</v>
      </c>
      <c r="C80" s="8" t="s">
        <v>110</v>
      </c>
      <c r="D80" s="9" t="s">
        <v>11</v>
      </c>
      <c r="E80" s="10">
        <v>528880.4</v>
      </c>
      <c r="F80" s="16">
        <v>107380</v>
      </c>
      <c r="G80" s="16"/>
      <c r="H80" s="10">
        <f t="shared" si="2"/>
        <v>636260.4</v>
      </c>
    </row>
    <row r="81" spans="1:8" x14ac:dyDescent="0.25">
      <c r="A81" s="2">
        <f t="shared" si="3"/>
        <v>68</v>
      </c>
      <c r="B81" s="8" t="s">
        <v>114</v>
      </c>
      <c r="C81" s="8" t="s">
        <v>115</v>
      </c>
      <c r="D81" s="9" t="s">
        <v>11</v>
      </c>
      <c r="E81" s="10">
        <v>124885.3</v>
      </c>
      <c r="F81" s="16"/>
      <c r="G81" s="16"/>
      <c r="H81" s="10">
        <f t="shared" si="2"/>
        <v>124885.3</v>
      </c>
    </row>
    <row r="82" spans="1:8" x14ac:dyDescent="0.25">
      <c r="A82" s="2">
        <f t="shared" si="3"/>
        <v>69</v>
      </c>
      <c r="B82" s="8" t="s">
        <v>116</v>
      </c>
      <c r="C82" s="8" t="s">
        <v>117</v>
      </c>
      <c r="D82" s="9" t="s">
        <v>11</v>
      </c>
      <c r="E82" s="10">
        <v>800000</v>
      </c>
      <c r="F82" s="16"/>
      <c r="G82" s="16"/>
      <c r="H82" s="10">
        <f t="shared" si="2"/>
        <v>800000</v>
      </c>
    </row>
    <row r="83" spans="1:8" x14ac:dyDescent="0.25">
      <c r="A83" s="2">
        <f t="shared" si="3"/>
        <v>70</v>
      </c>
      <c r="B83" s="8" t="s">
        <v>367</v>
      </c>
      <c r="C83" s="8" t="s">
        <v>368</v>
      </c>
      <c r="D83" s="9" t="s">
        <v>11</v>
      </c>
      <c r="E83" s="10">
        <v>359465</v>
      </c>
      <c r="F83" s="16"/>
      <c r="G83" s="16"/>
      <c r="H83" s="10">
        <f t="shared" si="2"/>
        <v>359465</v>
      </c>
    </row>
    <row r="84" spans="1:8" x14ac:dyDescent="0.25">
      <c r="A84" s="2">
        <f t="shared" si="3"/>
        <v>71</v>
      </c>
      <c r="B84" s="8" t="s">
        <v>118</v>
      </c>
      <c r="C84" s="8" t="s">
        <v>117</v>
      </c>
      <c r="D84" s="9" t="s">
        <v>11</v>
      </c>
      <c r="E84" s="10">
        <v>602000</v>
      </c>
      <c r="F84" s="16"/>
      <c r="G84" s="16"/>
      <c r="H84" s="10">
        <f t="shared" si="2"/>
        <v>602000</v>
      </c>
    </row>
    <row r="85" spans="1:8" x14ac:dyDescent="0.25">
      <c r="A85" s="2">
        <f t="shared" si="3"/>
        <v>72</v>
      </c>
      <c r="B85" s="8" t="s">
        <v>119</v>
      </c>
      <c r="C85" s="13" t="s">
        <v>36</v>
      </c>
      <c r="D85" s="9" t="s">
        <v>11</v>
      </c>
      <c r="E85" s="10">
        <v>47200</v>
      </c>
      <c r="F85" s="16"/>
      <c r="G85" s="16"/>
      <c r="H85" s="10">
        <f t="shared" si="2"/>
        <v>47200</v>
      </c>
    </row>
    <row r="86" spans="1:8" x14ac:dyDescent="0.25">
      <c r="A86" s="2">
        <f t="shared" si="3"/>
        <v>73</v>
      </c>
      <c r="B86" s="8" t="s">
        <v>120</v>
      </c>
      <c r="C86" s="13" t="s">
        <v>97</v>
      </c>
      <c r="D86" s="9" t="s">
        <v>11</v>
      </c>
      <c r="E86" s="10">
        <v>4827520.6000000015</v>
      </c>
      <c r="F86" s="16">
        <v>91017</v>
      </c>
      <c r="G86" s="16">
        <f>158655+484710+3423</f>
        <v>646788</v>
      </c>
      <c r="H86" s="10">
        <f t="shared" si="2"/>
        <v>4271749.6000000015</v>
      </c>
    </row>
    <row r="87" spans="1:8" x14ac:dyDescent="0.25">
      <c r="A87" s="2">
        <f t="shared" si="3"/>
        <v>74</v>
      </c>
      <c r="B87" s="8" t="s">
        <v>121</v>
      </c>
      <c r="C87" s="8" t="s">
        <v>42</v>
      </c>
      <c r="D87" s="9" t="s">
        <v>11</v>
      </c>
      <c r="E87" s="10">
        <v>9500</v>
      </c>
      <c r="F87" s="16"/>
      <c r="G87" s="16"/>
      <c r="H87" s="10">
        <f t="shared" si="2"/>
        <v>9500</v>
      </c>
    </row>
    <row r="88" spans="1:8" x14ac:dyDescent="0.25">
      <c r="A88" s="2">
        <f t="shared" si="3"/>
        <v>75</v>
      </c>
      <c r="B88" s="8" t="s">
        <v>122</v>
      </c>
      <c r="C88" s="8" t="s">
        <v>123</v>
      </c>
      <c r="D88" s="9" t="s">
        <v>11</v>
      </c>
      <c r="E88" s="10">
        <v>18533.179999999993</v>
      </c>
      <c r="F88" s="16"/>
      <c r="G88" s="16"/>
      <c r="H88" s="10">
        <f t="shared" si="2"/>
        <v>18533.179999999993</v>
      </c>
    </row>
    <row r="89" spans="1:8" x14ac:dyDescent="0.25">
      <c r="A89" s="2">
        <f t="shared" si="3"/>
        <v>76</v>
      </c>
      <c r="B89" s="8" t="s">
        <v>124</v>
      </c>
      <c r="C89" s="13" t="s">
        <v>36</v>
      </c>
      <c r="D89" s="9" t="s">
        <v>11</v>
      </c>
      <c r="E89" s="10">
        <v>17700</v>
      </c>
      <c r="F89" s="16"/>
      <c r="G89" s="16"/>
      <c r="H89" s="10">
        <f t="shared" si="2"/>
        <v>17700</v>
      </c>
    </row>
    <row r="90" spans="1:8" x14ac:dyDescent="0.25">
      <c r="A90" s="2">
        <f t="shared" si="3"/>
        <v>77</v>
      </c>
      <c r="B90" s="8" t="s">
        <v>125</v>
      </c>
      <c r="C90" s="13" t="s">
        <v>36</v>
      </c>
      <c r="D90" s="9" t="s">
        <v>11</v>
      </c>
      <c r="E90" s="10">
        <v>17700</v>
      </c>
      <c r="F90" s="16"/>
      <c r="G90" s="16"/>
      <c r="H90" s="10">
        <f t="shared" si="2"/>
        <v>17700</v>
      </c>
    </row>
    <row r="91" spans="1:8" x14ac:dyDescent="0.25">
      <c r="A91" s="2">
        <f t="shared" si="3"/>
        <v>78</v>
      </c>
      <c r="B91" s="8" t="s">
        <v>126</v>
      </c>
      <c r="C91" s="8" t="s">
        <v>26</v>
      </c>
      <c r="D91" s="9" t="s">
        <v>11</v>
      </c>
      <c r="E91" s="10">
        <v>2588781.48</v>
      </c>
      <c r="F91" s="16"/>
      <c r="G91" s="16">
        <v>563107.80000000005</v>
      </c>
      <c r="H91" s="10">
        <f t="shared" si="2"/>
        <v>2025673.68</v>
      </c>
    </row>
    <row r="92" spans="1:8" x14ac:dyDescent="0.25">
      <c r="A92" s="2">
        <f t="shared" si="3"/>
        <v>79</v>
      </c>
      <c r="B92" s="8" t="s">
        <v>127</v>
      </c>
      <c r="C92" s="8" t="s">
        <v>128</v>
      </c>
      <c r="D92" s="9" t="s">
        <v>11</v>
      </c>
      <c r="E92" s="10">
        <v>139990</v>
      </c>
      <c r="F92" s="16"/>
      <c r="G92" s="16"/>
      <c r="H92" s="10">
        <f t="shared" si="2"/>
        <v>139990</v>
      </c>
    </row>
    <row r="93" spans="1:8" x14ac:dyDescent="0.25">
      <c r="A93" s="2">
        <f t="shared" si="3"/>
        <v>80</v>
      </c>
      <c r="B93" s="8" t="s">
        <v>129</v>
      </c>
      <c r="C93" s="13" t="s">
        <v>97</v>
      </c>
      <c r="D93" s="9" t="s">
        <v>11</v>
      </c>
      <c r="E93" s="10">
        <v>163500</v>
      </c>
      <c r="F93" s="16"/>
      <c r="G93" s="16"/>
      <c r="H93" s="10">
        <f t="shared" si="2"/>
        <v>163500</v>
      </c>
    </row>
    <row r="94" spans="1:8" x14ac:dyDescent="0.25">
      <c r="A94" s="2">
        <f t="shared" si="3"/>
        <v>81</v>
      </c>
      <c r="B94" s="8" t="s">
        <v>130</v>
      </c>
      <c r="C94" s="8" t="s">
        <v>39</v>
      </c>
      <c r="D94" s="9" t="s">
        <v>11</v>
      </c>
      <c r="E94" s="10">
        <v>166052</v>
      </c>
      <c r="F94" s="16"/>
      <c r="G94" s="16"/>
      <c r="H94" s="10">
        <f t="shared" si="2"/>
        <v>166052</v>
      </c>
    </row>
    <row r="95" spans="1:8" x14ac:dyDescent="0.25">
      <c r="A95" s="2">
        <f t="shared" si="3"/>
        <v>82</v>
      </c>
      <c r="B95" s="8" t="s">
        <v>131</v>
      </c>
      <c r="C95" s="13" t="s">
        <v>36</v>
      </c>
      <c r="D95" s="9" t="s">
        <v>11</v>
      </c>
      <c r="E95" s="10">
        <v>42000</v>
      </c>
      <c r="F95" s="16">
        <f>14000+7000</f>
        <v>21000</v>
      </c>
      <c r="G95" s="16">
        <f>42000+21000</f>
        <v>63000</v>
      </c>
      <c r="H95" s="10">
        <f t="shared" si="2"/>
        <v>0</v>
      </c>
    </row>
    <row r="96" spans="1:8" x14ac:dyDescent="0.25">
      <c r="A96" s="2">
        <f t="shared" si="3"/>
        <v>83</v>
      </c>
      <c r="B96" s="8" t="s">
        <v>132</v>
      </c>
      <c r="C96" s="13" t="s">
        <v>42</v>
      </c>
      <c r="D96" s="9" t="s">
        <v>11</v>
      </c>
      <c r="E96" s="10">
        <v>960251.87999999989</v>
      </c>
      <c r="F96" s="16"/>
      <c r="G96" s="16"/>
      <c r="H96" s="10">
        <f t="shared" si="2"/>
        <v>960251.87999999989</v>
      </c>
    </row>
    <row r="97" spans="1:8" x14ac:dyDescent="0.25">
      <c r="A97" s="2">
        <f t="shared" si="3"/>
        <v>84</v>
      </c>
      <c r="B97" s="8" t="s">
        <v>133</v>
      </c>
      <c r="C97" s="8" t="s">
        <v>134</v>
      </c>
      <c r="D97" s="9" t="s">
        <v>11</v>
      </c>
      <c r="E97" s="10">
        <v>0</v>
      </c>
      <c r="F97" s="16"/>
      <c r="G97" s="16"/>
      <c r="H97" s="10">
        <f t="shared" si="2"/>
        <v>0</v>
      </c>
    </row>
    <row r="98" spans="1:8" x14ac:dyDescent="0.25">
      <c r="A98" s="2">
        <f t="shared" si="3"/>
        <v>85</v>
      </c>
      <c r="B98" s="11" t="s">
        <v>135</v>
      </c>
      <c r="C98" s="8" t="s">
        <v>134</v>
      </c>
      <c r="D98" s="9" t="s">
        <v>11</v>
      </c>
      <c r="E98" s="10">
        <v>1057103.02</v>
      </c>
      <c r="F98" s="16"/>
      <c r="G98" s="16"/>
      <c r="H98" s="10">
        <f t="shared" si="2"/>
        <v>1057103.02</v>
      </c>
    </row>
    <row r="99" spans="1:8" x14ac:dyDescent="0.25">
      <c r="A99" s="2">
        <f t="shared" si="3"/>
        <v>86</v>
      </c>
      <c r="B99" s="11" t="s">
        <v>136</v>
      </c>
      <c r="C99" s="13" t="s">
        <v>36</v>
      </c>
      <c r="D99" s="9" t="s">
        <v>11</v>
      </c>
      <c r="E99" s="10">
        <v>15000</v>
      </c>
      <c r="F99" s="16">
        <v>14999.99</v>
      </c>
      <c r="G99" s="16"/>
      <c r="H99" s="10">
        <f t="shared" si="2"/>
        <v>29999.989999999998</v>
      </c>
    </row>
    <row r="100" spans="1:8" x14ac:dyDescent="0.25">
      <c r="A100" s="2">
        <f t="shared" si="3"/>
        <v>87</v>
      </c>
      <c r="B100" s="8" t="s">
        <v>137</v>
      </c>
      <c r="C100" s="13" t="s">
        <v>36</v>
      </c>
      <c r="D100" s="9" t="s">
        <v>11</v>
      </c>
      <c r="E100" s="10">
        <v>11800</v>
      </c>
      <c r="F100" s="16"/>
      <c r="G100" s="16"/>
      <c r="H100" s="10">
        <f t="shared" si="2"/>
        <v>11800</v>
      </c>
    </row>
    <row r="101" spans="1:8" x14ac:dyDescent="0.25">
      <c r="A101" s="2">
        <f t="shared" si="3"/>
        <v>88</v>
      </c>
      <c r="B101" s="8" t="s">
        <v>138</v>
      </c>
      <c r="C101" s="8" t="s">
        <v>139</v>
      </c>
      <c r="D101" s="9" t="s">
        <v>11</v>
      </c>
      <c r="E101" s="10">
        <v>10904</v>
      </c>
      <c r="F101" s="16"/>
      <c r="G101" s="16"/>
      <c r="H101" s="10">
        <f t="shared" si="2"/>
        <v>10904</v>
      </c>
    </row>
    <row r="102" spans="1:8" x14ac:dyDescent="0.25">
      <c r="A102" s="2">
        <f t="shared" si="3"/>
        <v>89</v>
      </c>
      <c r="B102" s="8" t="s">
        <v>140</v>
      </c>
      <c r="C102" s="8" t="s">
        <v>26</v>
      </c>
      <c r="D102" s="9" t="s">
        <v>11</v>
      </c>
      <c r="E102" s="10">
        <v>608260</v>
      </c>
      <c r="F102" s="16">
        <v>79768</v>
      </c>
      <c r="G102" s="16"/>
      <c r="H102" s="10">
        <f t="shared" si="2"/>
        <v>688028</v>
      </c>
    </row>
    <row r="103" spans="1:8" x14ac:dyDescent="0.25">
      <c r="A103" s="2">
        <f t="shared" si="3"/>
        <v>90</v>
      </c>
      <c r="B103" s="8" t="s">
        <v>141</v>
      </c>
      <c r="C103" s="8" t="s">
        <v>28</v>
      </c>
      <c r="D103" s="9" t="s">
        <v>11</v>
      </c>
      <c r="E103" s="10">
        <v>1548156.06</v>
      </c>
      <c r="F103" s="16"/>
      <c r="G103" s="16"/>
      <c r="H103" s="10">
        <f t="shared" si="2"/>
        <v>1548156.06</v>
      </c>
    </row>
    <row r="104" spans="1:8" x14ac:dyDescent="0.25">
      <c r="A104" s="2">
        <f t="shared" si="3"/>
        <v>91</v>
      </c>
      <c r="B104" s="8" t="s">
        <v>369</v>
      </c>
      <c r="C104" s="8" t="s">
        <v>26</v>
      </c>
      <c r="D104" s="9" t="s">
        <v>11</v>
      </c>
      <c r="E104" s="10">
        <v>0</v>
      </c>
      <c r="F104" s="16"/>
      <c r="G104" s="16"/>
      <c r="H104" s="10">
        <f t="shared" si="2"/>
        <v>0</v>
      </c>
    </row>
    <row r="105" spans="1:8" x14ac:dyDescent="0.25">
      <c r="A105" s="2">
        <f t="shared" si="3"/>
        <v>92</v>
      </c>
      <c r="B105" s="11" t="s">
        <v>142</v>
      </c>
      <c r="C105" s="8" t="s">
        <v>67</v>
      </c>
      <c r="D105" s="9" t="s">
        <v>11</v>
      </c>
      <c r="E105" s="10">
        <v>69370.17</v>
      </c>
      <c r="F105" s="16"/>
      <c r="G105" s="16"/>
      <c r="H105" s="10">
        <f t="shared" si="2"/>
        <v>69370.17</v>
      </c>
    </row>
    <row r="106" spans="1:8" x14ac:dyDescent="0.25">
      <c r="A106" s="2">
        <f t="shared" si="3"/>
        <v>93</v>
      </c>
      <c r="B106" s="8" t="s">
        <v>143</v>
      </c>
      <c r="C106" s="8" t="s">
        <v>42</v>
      </c>
      <c r="D106" s="9" t="s">
        <v>11</v>
      </c>
      <c r="E106" s="10">
        <v>3240</v>
      </c>
      <c r="F106" s="16"/>
      <c r="G106" s="16"/>
      <c r="H106" s="10">
        <f t="shared" si="2"/>
        <v>3240</v>
      </c>
    </row>
    <row r="107" spans="1:8" x14ac:dyDescent="0.25">
      <c r="A107" s="2">
        <f t="shared" si="3"/>
        <v>94</v>
      </c>
      <c r="B107" s="11" t="s">
        <v>144</v>
      </c>
      <c r="C107" s="8" t="s">
        <v>26</v>
      </c>
      <c r="D107" s="9" t="s">
        <v>11</v>
      </c>
      <c r="E107" s="10">
        <v>440000</v>
      </c>
      <c r="F107" s="16"/>
      <c r="G107" s="16"/>
      <c r="H107" s="10">
        <f t="shared" si="2"/>
        <v>440000</v>
      </c>
    </row>
    <row r="108" spans="1:8" x14ac:dyDescent="0.25">
      <c r="A108" s="2">
        <f t="shared" si="3"/>
        <v>95</v>
      </c>
      <c r="B108" s="8" t="s">
        <v>145</v>
      </c>
      <c r="C108" s="8" t="s">
        <v>67</v>
      </c>
      <c r="D108" s="9" t="s">
        <v>11</v>
      </c>
      <c r="E108" s="10">
        <v>4417323.25</v>
      </c>
      <c r="F108" s="16"/>
      <c r="G108" s="16"/>
      <c r="H108" s="10">
        <f t="shared" si="2"/>
        <v>4417323.25</v>
      </c>
    </row>
    <row r="109" spans="1:8" x14ac:dyDescent="0.25">
      <c r="A109" s="2">
        <f t="shared" si="3"/>
        <v>96</v>
      </c>
      <c r="B109" s="8" t="s">
        <v>146</v>
      </c>
      <c r="C109" s="8" t="s">
        <v>26</v>
      </c>
      <c r="D109" s="9" t="s">
        <v>11</v>
      </c>
      <c r="E109" s="10">
        <v>1548012</v>
      </c>
      <c r="F109" s="16"/>
      <c r="G109" s="16"/>
      <c r="H109" s="10">
        <f t="shared" si="2"/>
        <v>1548012</v>
      </c>
    </row>
    <row r="110" spans="1:8" x14ac:dyDescent="0.25">
      <c r="A110" s="2">
        <f t="shared" si="3"/>
        <v>97</v>
      </c>
      <c r="B110" s="8" t="s">
        <v>147</v>
      </c>
      <c r="C110" s="8" t="s">
        <v>28</v>
      </c>
      <c r="D110" s="9" t="s">
        <v>11</v>
      </c>
      <c r="E110" s="10">
        <v>221000</v>
      </c>
      <c r="F110" s="16"/>
      <c r="G110" s="16"/>
      <c r="H110" s="10">
        <f t="shared" si="2"/>
        <v>221000</v>
      </c>
    </row>
    <row r="111" spans="1:8" x14ac:dyDescent="0.25">
      <c r="A111" s="2">
        <f t="shared" si="3"/>
        <v>98</v>
      </c>
      <c r="B111" s="11" t="s">
        <v>144</v>
      </c>
      <c r="C111" s="8" t="s">
        <v>26</v>
      </c>
      <c r="D111" s="9" t="s">
        <v>11</v>
      </c>
      <c r="E111" s="10">
        <v>49648.5</v>
      </c>
      <c r="F111" s="16"/>
      <c r="G111" s="16"/>
      <c r="H111" s="10">
        <f t="shared" si="2"/>
        <v>49648.5</v>
      </c>
    </row>
    <row r="112" spans="1:8" x14ac:dyDescent="0.25">
      <c r="A112" s="2">
        <f t="shared" si="3"/>
        <v>99</v>
      </c>
      <c r="B112" s="8" t="s">
        <v>148</v>
      </c>
      <c r="C112" s="8" t="s">
        <v>149</v>
      </c>
      <c r="D112" s="9" t="s">
        <v>11</v>
      </c>
      <c r="E112" s="10">
        <v>34200</v>
      </c>
      <c r="F112" s="16"/>
      <c r="G112" s="16"/>
      <c r="H112" s="10">
        <f t="shared" si="2"/>
        <v>34200</v>
      </c>
    </row>
    <row r="113" spans="1:8" x14ac:dyDescent="0.25">
      <c r="A113" s="2">
        <f t="shared" si="3"/>
        <v>100</v>
      </c>
      <c r="B113" s="8" t="s">
        <v>150</v>
      </c>
      <c r="C113" s="8" t="s">
        <v>42</v>
      </c>
      <c r="D113" s="9" t="s">
        <v>11</v>
      </c>
      <c r="E113" s="10">
        <v>92085</v>
      </c>
      <c r="F113" s="16"/>
      <c r="G113" s="16"/>
      <c r="H113" s="10">
        <f t="shared" si="2"/>
        <v>92085</v>
      </c>
    </row>
    <row r="114" spans="1:8" x14ac:dyDescent="0.25">
      <c r="A114" s="2">
        <f t="shared" si="3"/>
        <v>101</v>
      </c>
      <c r="B114" s="8" t="s">
        <v>151</v>
      </c>
      <c r="C114" s="8" t="s">
        <v>152</v>
      </c>
      <c r="D114" s="9" t="s">
        <v>11</v>
      </c>
      <c r="E114" s="10">
        <v>650413.56999999995</v>
      </c>
      <c r="F114" s="16"/>
      <c r="G114" s="16"/>
      <c r="H114" s="10">
        <f t="shared" si="2"/>
        <v>650413.56999999995</v>
      </c>
    </row>
    <row r="115" spans="1:8" x14ac:dyDescent="0.25">
      <c r="A115" s="2">
        <f t="shared" si="3"/>
        <v>102</v>
      </c>
      <c r="B115" s="8" t="s">
        <v>153</v>
      </c>
      <c r="C115" s="8" t="s">
        <v>154</v>
      </c>
      <c r="D115" s="9" t="s">
        <v>11</v>
      </c>
      <c r="E115" s="10">
        <v>0</v>
      </c>
      <c r="F115" s="16"/>
      <c r="G115" s="16"/>
      <c r="H115" s="10">
        <f t="shared" si="2"/>
        <v>0</v>
      </c>
    </row>
    <row r="116" spans="1:8" x14ac:dyDescent="0.25">
      <c r="A116" s="2">
        <f t="shared" si="3"/>
        <v>103</v>
      </c>
      <c r="B116" s="8" t="s">
        <v>155</v>
      </c>
      <c r="C116" s="8" t="s">
        <v>154</v>
      </c>
      <c r="D116" s="9" t="s">
        <v>11</v>
      </c>
      <c r="E116" s="10">
        <v>0</v>
      </c>
      <c r="F116" s="16"/>
      <c r="G116" s="16"/>
      <c r="H116" s="10">
        <f t="shared" si="2"/>
        <v>0</v>
      </c>
    </row>
    <row r="117" spans="1:8" x14ac:dyDescent="0.25">
      <c r="A117" s="2">
        <f t="shared" si="3"/>
        <v>104</v>
      </c>
      <c r="B117" s="8" t="s">
        <v>156</v>
      </c>
      <c r="C117" s="8" t="s">
        <v>152</v>
      </c>
      <c r="D117" s="9" t="s">
        <v>11</v>
      </c>
      <c r="E117" s="10">
        <v>1767068</v>
      </c>
      <c r="F117" s="16"/>
      <c r="G117" s="16"/>
      <c r="H117" s="10">
        <f t="shared" si="2"/>
        <v>1767068</v>
      </c>
    </row>
    <row r="118" spans="1:8" x14ac:dyDescent="0.25">
      <c r="A118" s="2">
        <f t="shared" si="3"/>
        <v>105</v>
      </c>
      <c r="B118" s="11" t="s">
        <v>157</v>
      </c>
      <c r="C118" s="8" t="s">
        <v>57</v>
      </c>
      <c r="D118" s="9" t="s">
        <v>11</v>
      </c>
      <c r="E118" s="10">
        <v>303934.40000000002</v>
      </c>
      <c r="F118" s="16">
        <v>122444.27</v>
      </c>
      <c r="G118" s="16">
        <v>235862.82</v>
      </c>
      <c r="H118" s="10">
        <f t="shared" si="2"/>
        <v>190515.85000000003</v>
      </c>
    </row>
    <row r="119" spans="1:8" x14ac:dyDescent="0.25">
      <c r="A119" s="2">
        <f t="shared" si="3"/>
        <v>106</v>
      </c>
      <c r="B119" s="11" t="s">
        <v>386</v>
      </c>
      <c r="C119" s="8" t="s">
        <v>387</v>
      </c>
      <c r="D119" s="9" t="s">
        <v>11</v>
      </c>
      <c r="E119" s="10">
        <v>41186</v>
      </c>
      <c r="F119" s="16"/>
      <c r="G119" s="16"/>
      <c r="H119" s="10">
        <f t="shared" si="2"/>
        <v>41186</v>
      </c>
    </row>
    <row r="120" spans="1:8" x14ac:dyDescent="0.25">
      <c r="A120" s="2">
        <f t="shared" si="3"/>
        <v>107</v>
      </c>
      <c r="B120" s="8" t="s">
        <v>158</v>
      </c>
      <c r="C120" s="8" t="s">
        <v>159</v>
      </c>
      <c r="D120" s="9" t="s">
        <v>11</v>
      </c>
      <c r="E120" s="10">
        <v>181041.5</v>
      </c>
      <c r="F120" s="16"/>
      <c r="G120" s="16"/>
      <c r="H120" s="10">
        <f t="shared" si="2"/>
        <v>181041.5</v>
      </c>
    </row>
    <row r="121" spans="1:8" x14ac:dyDescent="0.25">
      <c r="A121" s="2">
        <f t="shared" si="3"/>
        <v>108</v>
      </c>
      <c r="B121" s="12" t="s">
        <v>160</v>
      </c>
      <c r="C121" s="8" t="s">
        <v>161</v>
      </c>
      <c r="D121" s="9" t="s">
        <v>11</v>
      </c>
      <c r="E121" s="10">
        <v>5433.9</v>
      </c>
      <c r="F121" s="16"/>
      <c r="G121" s="16"/>
      <c r="H121" s="10">
        <f t="shared" si="2"/>
        <v>5433.9</v>
      </c>
    </row>
    <row r="122" spans="1:8" x14ac:dyDescent="0.25">
      <c r="A122" s="2">
        <f t="shared" si="3"/>
        <v>109</v>
      </c>
      <c r="B122" s="8" t="s">
        <v>162</v>
      </c>
      <c r="C122" s="8" t="s">
        <v>163</v>
      </c>
      <c r="D122" s="9" t="s">
        <v>11</v>
      </c>
      <c r="E122" s="10">
        <v>22319.65</v>
      </c>
      <c r="F122" s="16"/>
      <c r="G122" s="16"/>
      <c r="H122" s="10">
        <f t="shared" si="2"/>
        <v>22319.65</v>
      </c>
    </row>
    <row r="123" spans="1:8" x14ac:dyDescent="0.25">
      <c r="A123" s="2">
        <f t="shared" si="3"/>
        <v>110</v>
      </c>
      <c r="B123" s="8" t="s">
        <v>164</v>
      </c>
      <c r="C123" s="8" t="s">
        <v>26</v>
      </c>
      <c r="D123" s="9" t="s">
        <v>11</v>
      </c>
      <c r="E123" s="10">
        <v>159989.12</v>
      </c>
      <c r="F123" s="16">
        <v>104999.47</v>
      </c>
      <c r="G123" s="16"/>
      <c r="H123" s="10">
        <f t="shared" si="2"/>
        <v>264988.58999999997</v>
      </c>
    </row>
    <row r="124" spans="1:8" x14ac:dyDescent="0.25">
      <c r="A124" s="2">
        <f t="shared" si="3"/>
        <v>111</v>
      </c>
      <c r="B124" s="8" t="s">
        <v>165</v>
      </c>
      <c r="C124" s="8" t="s">
        <v>110</v>
      </c>
      <c r="D124" s="9" t="s">
        <v>11</v>
      </c>
      <c r="E124" s="10">
        <v>351862.25</v>
      </c>
      <c r="F124" s="16"/>
      <c r="G124" s="16"/>
      <c r="H124" s="10">
        <f t="shared" si="2"/>
        <v>351862.25</v>
      </c>
    </row>
    <row r="125" spans="1:8" x14ac:dyDescent="0.25">
      <c r="A125" s="2"/>
      <c r="B125" s="8" t="s">
        <v>384</v>
      </c>
      <c r="C125" s="8" t="s">
        <v>385</v>
      </c>
      <c r="D125" s="9" t="s">
        <v>11</v>
      </c>
      <c r="E125" s="10">
        <v>6655</v>
      </c>
      <c r="F125" s="16"/>
      <c r="G125" s="16"/>
      <c r="H125" s="10">
        <f t="shared" si="2"/>
        <v>6655</v>
      </c>
    </row>
    <row r="126" spans="1:8" x14ac:dyDescent="0.25">
      <c r="A126" s="2">
        <f>A124+1</f>
        <v>112</v>
      </c>
      <c r="B126" s="11" t="s">
        <v>166</v>
      </c>
      <c r="C126" s="8" t="s">
        <v>167</v>
      </c>
      <c r="D126" s="9" t="s">
        <v>11</v>
      </c>
      <c r="E126" s="10">
        <v>11139.199999999997</v>
      </c>
      <c r="F126" s="16">
        <v>63401.15</v>
      </c>
      <c r="G126" s="16"/>
      <c r="H126" s="10">
        <f t="shared" si="2"/>
        <v>74540.350000000006</v>
      </c>
    </row>
    <row r="127" spans="1:8" x14ac:dyDescent="0.25">
      <c r="A127" s="2"/>
      <c r="B127" s="11" t="s">
        <v>388</v>
      </c>
      <c r="C127" s="8" t="s">
        <v>110</v>
      </c>
      <c r="D127" s="9" t="s">
        <v>11</v>
      </c>
      <c r="E127" s="10">
        <v>220506.6</v>
      </c>
      <c r="F127" s="16"/>
      <c r="G127" s="16"/>
      <c r="H127" s="10">
        <f t="shared" si="2"/>
        <v>220506.6</v>
      </c>
    </row>
    <row r="128" spans="1:8" x14ac:dyDescent="0.25">
      <c r="A128" s="2">
        <f>A126+1</f>
        <v>113</v>
      </c>
      <c r="B128" s="8" t="s">
        <v>168</v>
      </c>
      <c r="C128" s="8" t="s">
        <v>45</v>
      </c>
      <c r="D128" s="9" t="s">
        <v>11</v>
      </c>
      <c r="E128" s="10">
        <v>0</v>
      </c>
      <c r="F128" s="16"/>
      <c r="G128" s="16"/>
      <c r="H128" s="10">
        <f t="shared" si="2"/>
        <v>0</v>
      </c>
    </row>
    <row r="129" spans="1:8" x14ac:dyDescent="0.25">
      <c r="A129" s="2">
        <f t="shared" si="3"/>
        <v>114</v>
      </c>
      <c r="B129" s="11" t="s">
        <v>169</v>
      </c>
      <c r="C129" s="11" t="s">
        <v>170</v>
      </c>
      <c r="D129" s="9" t="s">
        <v>11</v>
      </c>
      <c r="E129" s="10">
        <v>11800</v>
      </c>
      <c r="F129" s="16"/>
      <c r="G129" s="16"/>
      <c r="H129" s="10">
        <f t="shared" si="2"/>
        <v>11800</v>
      </c>
    </row>
    <row r="130" spans="1:8" x14ac:dyDescent="0.25">
      <c r="A130" s="2">
        <f t="shared" si="3"/>
        <v>115</v>
      </c>
      <c r="B130" s="8" t="s">
        <v>171</v>
      </c>
      <c r="C130" s="13" t="s">
        <v>36</v>
      </c>
      <c r="D130" s="9" t="s">
        <v>11</v>
      </c>
      <c r="E130" s="10">
        <v>25440</v>
      </c>
      <c r="F130" s="16"/>
      <c r="G130" s="16"/>
      <c r="H130" s="10">
        <f t="shared" si="2"/>
        <v>25440</v>
      </c>
    </row>
    <row r="131" spans="1:8" x14ac:dyDescent="0.25">
      <c r="A131" s="2">
        <f t="shared" si="3"/>
        <v>116</v>
      </c>
      <c r="B131" s="11" t="s">
        <v>172</v>
      </c>
      <c r="C131" s="11" t="s">
        <v>173</v>
      </c>
      <c r="D131" s="9" t="s">
        <v>11</v>
      </c>
      <c r="E131" s="10">
        <v>10000</v>
      </c>
      <c r="F131" s="16">
        <v>10000</v>
      </c>
      <c r="G131" s="16"/>
      <c r="H131" s="10">
        <f t="shared" si="2"/>
        <v>20000</v>
      </c>
    </row>
    <row r="132" spans="1:8" x14ac:dyDescent="0.25">
      <c r="A132" s="2">
        <f t="shared" si="3"/>
        <v>117</v>
      </c>
      <c r="B132" s="8" t="s">
        <v>174</v>
      </c>
      <c r="C132" s="13" t="s">
        <v>36</v>
      </c>
      <c r="D132" s="9" t="s">
        <v>11</v>
      </c>
      <c r="E132" s="10">
        <v>16000</v>
      </c>
      <c r="F132" s="16">
        <v>8000</v>
      </c>
      <c r="G132" s="16"/>
      <c r="H132" s="10">
        <f t="shared" si="2"/>
        <v>24000</v>
      </c>
    </row>
    <row r="133" spans="1:8" x14ac:dyDescent="0.25">
      <c r="A133" s="2">
        <f t="shared" si="3"/>
        <v>118</v>
      </c>
      <c r="B133" s="8" t="s">
        <v>175</v>
      </c>
      <c r="C133" s="13" t="s">
        <v>36</v>
      </c>
      <c r="D133" s="9" t="s">
        <v>11</v>
      </c>
      <c r="E133" s="10">
        <v>11800</v>
      </c>
      <c r="F133" s="16"/>
      <c r="G133" s="16"/>
      <c r="H133" s="10">
        <f t="shared" si="2"/>
        <v>11800</v>
      </c>
    </row>
    <row r="134" spans="1:8" x14ac:dyDescent="0.25">
      <c r="A134" s="2">
        <f t="shared" si="3"/>
        <v>119</v>
      </c>
      <c r="B134" s="8" t="s">
        <v>176</v>
      </c>
      <c r="C134" s="13" t="s">
        <v>36</v>
      </c>
      <c r="D134" s="9" t="s">
        <v>11</v>
      </c>
      <c r="E134" s="10">
        <v>20000</v>
      </c>
      <c r="F134" s="16"/>
      <c r="G134" s="16"/>
      <c r="H134" s="10">
        <f t="shared" si="2"/>
        <v>20000</v>
      </c>
    </row>
    <row r="135" spans="1:8" x14ac:dyDescent="0.25">
      <c r="A135" s="2">
        <f t="shared" si="3"/>
        <v>120</v>
      </c>
      <c r="B135" s="8" t="s">
        <v>177</v>
      </c>
      <c r="C135" s="13" t="s">
        <v>36</v>
      </c>
      <c r="D135" s="9" t="s">
        <v>11</v>
      </c>
      <c r="E135" s="10">
        <v>120000</v>
      </c>
      <c r="F135" s="16"/>
      <c r="G135" s="16">
        <v>120000</v>
      </c>
      <c r="H135" s="10">
        <f t="shared" si="2"/>
        <v>0</v>
      </c>
    </row>
    <row r="136" spans="1:8" x14ac:dyDescent="0.25">
      <c r="A136" s="2">
        <f t="shared" si="3"/>
        <v>121</v>
      </c>
      <c r="B136" s="8" t="s">
        <v>178</v>
      </c>
      <c r="C136" s="13" t="s">
        <v>112</v>
      </c>
      <c r="D136" s="9" t="s">
        <v>11</v>
      </c>
      <c r="E136" s="10">
        <v>85795.830000000016</v>
      </c>
      <c r="F136" s="16"/>
      <c r="G136" s="16">
        <v>69609.929999999993</v>
      </c>
      <c r="H136" s="10">
        <f t="shared" si="2"/>
        <v>16185.900000000023</v>
      </c>
    </row>
    <row r="137" spans="1:8" x14ac:dyDescent="0.25">
      <c r="A137" s="2">
        <f t="shared" si="3"/>
        <v>122</v>
      </c>
      <c r="B137" s="8" t="s">
        <v>179</v>
      </c>
      <c r="C137" s="13" t="s">
        <v>180</v>
      </c>
      <c r="D137" s="9" t="s">
        <v>11</v>
      </c>
      <c r="E137" s="10">
        <v>71859.100000000006</v>
      </c>
      <c r="F137" s="16"/>
      <c r="G137" s="16"/>
      <c r="H137" s="10">
        <f t="shared" si="2"/>
        <v>71859.100000000006</v>
      </c>
    </row>
    <row r="138" spans="1:8" x14ac:dyDescent="0.25">
      <c r="A138" s="2">
        <f t="shared" si="3"/>
        <v>123</v>
      </c>
      <c r="B138" s="8" t="s">
        <v>181</v>
      </c>
      <c r="C138" s="13" t="s">
        <v>36</v>
      </c>
      <c r="D138" s="9" t="s">
        <v>11</v>
      </c>
      <c r="E138" s="10">
        <v>35400</v>
      </c>
      <c r="F138" s="16"/>
      <c r="G138" s="16"/>
      <c r="H138" s="10">
        <f t="shared" si="2"/>
        <v>35400</v>
      </c>
    </row>
    <row r="139" spans="1:8" x14ac:dyDescent="0.25">
      <c r="A139" s="2"/>
      <c r="B139" s="8" t="s">
        <v>406</v>
      </c>
      <c r="C139" s="13" t="s">
        <v>407</v>
      </c>
      <c r="D139" s="9" t="s">
        <v>11</v>
      </c>
      <c r="E139" s="10"/>
      <c r="F139" s="16">
        <v>316240</v>
      </c>
      <c r="G139" s="16"/>
      <c r="H139" s="10">
        <f t="shared" si="2"/>
        <v>316240</v>
      </c>
    </row>
    <row r="140" spans="1:8" x14ac:dyDescent="0.25">
      <c r="A140" s="2">
        <f>A138+1</f>
        <v>124</v>
      </c>
      <c r="B140" s="8" t="s">
        <v>182</v>
      </c>
      <c r="C140" s="8" t="s">
        <v>28</v>
      </c>
      <c r="D140" s="9" t="s">
        <v>11</v>
      </c>
      <c r="E140" s="10">
        <v>524000</v>
      </c>
      <c r="F140" s="16"/>
      <c r="G140" s="16"/>
      <c r="H140" s="10">
        <f t="shared" ref="H140:H203" si="4">E140+F140-G140</f>
        <v>524000</v>
      </c>
    </row>
    <row r="141" spans="1:8" x14ac:dyDescent="0.25">
      <c r="A141" s="2">
        <f t="shared" si="3"/>
        <v>125</v>
      </c>
      <c r="B141" s="8" t="s">
        <v>183</v>
      </c>
      <c r="C141" s="8" t="s">
        <v>39</v>
      </c>
      <c r="D141" s="9" t="s">
        <v>11</v>
      </c>
      <c r="E141" s="10">
        <v>23086.71</v>
      </c>
      <c r="F141" s="16"/>
      <c r="G141" s="16"/>
      <c r="H141" s="10">
        <f t="shared" si="4"/>
        <v>23086.71</v>
      </c>
    </row>
    <row r="142" spans="1:8" x14ac:dyDescent="0.25">
      <c r="A142" s="2">
        <f t="shared" si="3"/>
        <v>126</v>
      </c>
      <c r="B142" s="8" t="s">
        <v>184</v>
      </c>
      <c r="C142" s="13" t="s">
        <v>110</v>
      </c>
      <c r="D142" s="9" t="s">
        <v>11</v>
      </c>
      <c r="E142" s="10">
        <v>246248.3</v>
      </c>
      <c r="F142" s="16"/>
      <c r="G142" s="16"/>
      <c r="H142" s="10">
        <f t="shared" si="4"/>
        <v>246248.3</v>
      </c>
    </row>
    <row r="143" spans="1:8" x14ac:dyDescent="0.25">
      <c r="A143" s="2">
        <f t="shared" ref="A143:A209" si="5">A142+1</f>
        <v>127</v>
      </c>
      <c r="B143" s="8" t="s">
        <v>185</v>
      </c>
      <c r="C143" s="13" t="s">
        <v>110</v>
      </c>
      <c r="D143" s="9" t="s">
        <v>11</v>
      </c>
      <c r="E143" s="10">
        <v>100958.43999999999</v>
      </c>
      <c r="F143" s="16"/>
      <c r="G143" s="16"/>
      <c r="H143" s="10">
        <f t="shared" si="4"/>
        <v>100958.43999999999</v>
      </c>
    </row>
    <row r="144" spans="1:8" x14ac:dyDescent="0.25">
      <c r="A144" s="2">
        <f t="shared" si="5"/>
        <v>128</v>
      </c>
      <c r="B144" s="8" t="s">
        <v>186</v>
      </c>
      <c r="C144" s="13" t="s">
        <v>97</v>
      </c>
      <c r="D144" s="9" t="s">
        <v>11</v>
      </c>
      <c r="E144" s="10">
        <v>1989497</v>
      </c>
      <c r="F144" s="16"/>
      <c r="G144" s="16"/>
      <c r="H144" s="10">
        <f t="shared" si="4"/>
        <v>1989497</v>
      </c>
    </row>
    <row r="145" spans="1:8" x14ac:dyDescent="0.25">
      <c r="A145" s="2">
        <f t="shared" si="5"/>
        <v>129</v>
      </c>
      <c r="B145" s="8" t="s">
        <v>187</v>
      </c>
      <c r="C145" s="8" t="s">
        <v>188</v>
      </c>
      <c r="D145" s="9" t="s">
        <v>11</v>
      </c>
      <c r="E145" s="10">
        <v>32320</v>
      </c>
      <c r="F145" s="16"/>
      <c r="G145" s="16"/>
      <c r="H145" s="10">
        <f t="shared" si="4"/>
        <v>32320</v>
      </c>
    </row>
    <row r="146" spans="1:8" x14ac:dyDescent="0.25">
      <c r="A146" s="2">
        <f t="shared" si="5"/>
        <v>130</v>
      </c>
      <c r="B146" s="8" t="s">
        <v>189</v>
      </c>
      <c r="C146" s="8" t="s">
        <v>42</v>
      </c>
      <c r="D146" s="9" t="s">
        <v>11</v>
      </c>
      <c r="E146" s="10">
        <v>3486122.2</v>
      </c>
      <c r="F146" s="16"/>
      <c r="G146" s="16"/>
      <c r="H146" s="10">
        <f t="shared" si="4"/>
        <v>3486122.2</v>
      </c>
    </row>
    <row r="147" spans="1:8" x14ac:dyDescent="0.25">
      <c r="A147" s="2">
        <f t="shared" si="5"/>
        <v>131</v>
      </c>
      <c r="B147" s="8" t="s">
        <v>190</v>
      </c>
      <c r="C147" s="13" t="s">
        <v>191</v>
      </c>
      <c r="D147" s="9" t="s">
        <v>11</v>
      </c>
      <c r="E147" s="10">
        <v>5941879.3200000003</v>
      </c>
      <c r="F147" s="16">
        <v>983825.3</v>
      </c>
      <c r="G147" s="16">
        <v>1210380.6399999999</v>
      </c>
      <c r="H147" s="10">
        <f t="shared" si="4"/>
        <v>5715323.9800000004</v>
      </c>
    </row>
    <row r="148" spans="1:8" x14ac:dyDescent="0.25">
      <c r="A148" s="2">
        <f t="shared" si="5"/>
        <v>132</v>
      </c>
      <c r="B148" s="15" t="s">
        <v>192</v>
      </c>
      <c r="C148" s="13" t="s">
        <v>97</v>
      </c>
      <c r="D148" s="9" t="s">
        <v>11</v>
      </c>
      <c r="E148" s="10">
        <v>2944221</v>
      </c>
      <c r="F148" s="16"/>
      <c r="G148" s="16"/>
      <c r="H148" s="10">
        <f t="shared" si="4"/>
        <v>2944221</v>
      </c>
    </row>
    <row r="149" spans="1:8" x14ac:dyDescent="0.25">
      <c r="A149" s="2">
        <f t="shared" si="5"/>
        <v>133</v>
      </c>
      <c r="B149" s="15" t="s">
        <v>193</v>
      </c>
      <c r="C149" s="13" t="s">
        <v>42</v>
      </c>
      <c r="D149" s="9" t="s">
        <v>11</v>
      </c>
      <c r="E149" s="10">
        <v>110397.86</v>
      </c>
      <c r="F149" s="16"/>
      <c r="G149" s="16">
        <v>110392.8</v>
      </c>
      <c r="H149" s="10">
        <f t="shared" si="4"/>
        <v>5.0599999999976717</v>
      </c>
    </row>
    <row r="150" spans="1:8" x14ac:dyDescent="0.25">
      <c r="A150" s="2">
        <f t="shared" si="5"/>
        <v>134</v>
      </c>
      <c r="B150" s="11" t="s">
        <v>194</v>
      </c>
      <c r="C150" s="8" t="s">
        <v>50</v>
      </c>
      <c r="D150" s="9" t="s">
        <v>11</v>
      </c>
      <c r="E150" s="10">
        <v>18880</v>
      </c>
      <c r="F150" s="16"/>
      <c r="G150" s="16"/>
      <c r="H150" s="10">
        <f t="shared" si="4"/>
        <v>18880</v>
      </c>
    </row>
    <row r="151" spans="1:8" x14ac:dyDescent="0.25">
      <c r="A151" s="2">
        <f t="shared" si="5"/>
        <v>135</v>
      </c>
      <c r="B151" s="11" t="s">
        <v>195</v>
      </c>
      <c r="C151" s="13" t="s">
        <v>36</v>
      </c>
      <c r="D151" s="9" t="s">
        <v>11</v>
      </c>
      <c r="E151" s="10">
        <v>30000.010000000002</v>
      </c>
      <c r="F151" s="16">
        <v>6000.01</v>
      </c>
      <c r="G151" s="16">
        <v>24000</v>
      </c>
      <c r="H151" s="10">
        <f t="shared" si="4"/>
        <v>12000.020000000004</v>
      </c>
    </row>
    <row r="152" spans="1:8" x14ac:dyDescent="0.25">
      <c r="A152" s="2">
        <f t="shared" si="5"/>
        <v>136</v>
      </c>
      <c r="B152" s="11" t="s">
        <v>196</v>
      </c>
      <c r="C152" s="8" t="s">
        <v>50</v>
      </c>
      <c r="D152" s="9" t="s">
        <v>11</v>
      </c>
      <c r="E152" s="10">
        <v>4000</v>
      </c>
      <c r="F152" s="16"/>
      <c r="G152" s="16"/>
      <c r="H152" s="10">
        <f t="shared" si="4"/>
        <v>4000</v>
      </c>
    </row>
    <row r="153" spans="1:8" x14ac:dyDescent="0.25">
      <c r="A153" s="2"/>
      <c r="B153" s="11" t="s">
        <v>405</v>
      </c>
      <c r="C153" s="8" t="s">
        <v>50</v>
      </c>
      <c r="D153" s="9" t="s">
        <v>11</v>
      </c>
      <c r="E153" s="10"/>
      <c r="F153" s="16">
        <v>4000</v>
      </c>
      <c r="G153" s="16"/>
      <c r="H153" s="10">
        <f t="shared" si="4"/>
        <v>4000</v>
      </c>
    </row>
    <row r="154" spans="1:8" x14ac:dyDescent="0.25">
      <c r="A154" s="2">
        <f>A152+1</f>
        <v>137</v>
      </c>
      <c r="B154" s="11" t="s">
        <v>197</v>
      </c>
      <c r="C154" s="8" t="s">
        <v>198</v>
      </c>
      <c r="D154" s="9" t="s">
        <v>11</v>
      </c>
      <c r="E154" s="10">
        <v>6850</v>
      </c>
      <c r="F154" s="16"/>
      <c r="G154" s="16"/>
      <c r="H154" s="10">
        <f t="shared" si="4"/>
        <v>6850</v>
      </c>
    </row>
    <row r="155" spans="1:8" x14ac:dyDescent="0.25">
      <c r="A155" s="2">
        <f t="shared" si="5"/>
        <v>138</v>
      </c>
      <c r="B155" s="11" t="s">
        <v>370</v>
      </c>
      <c r="C155" s="8" t="s">
        <v>188</v>
      </c>
      <c r="D155" s="9" t="s">
        <v>11</v>
      </c>
      <c r="E155" s="10">
        <v>154462</v>
      </c>
      <c r="F155" s="16"/>
      <c r="G155" s="16"/>
      <c r="H155" s="10">
        <f t="shared" si="4"/>
        <v>154462</v>
      </c>
    </row>
    <row r="156" spans="1:8" x14ac:dyDescent="0.25">
      <c r="A156" s="2">
        <f t="shared" si="5"/>
        <v>139</v>
      </c>
      <c r="B156" s="11" t="s">
        <v>199</v>
      </c>
      <c r="C156" s="11" t="s">
        <v>200</v>
      </c>
      <c r="D156" s="9" t="s">
        <v>11</v>
      </c>
      <c r="E156" s="10">
        <v>88000</v>
      </c>
      <c r="F156" s="16">
        <v>8000</v>
      </c>
      <c r="G156" s="16">
        <v>80000</v>
      </c>
      <c r="H156" s="10">
        <f t="shared" si="4"/>
        <v>16000</v>
      </c>
    </row>
    <row r="157" spans="1:8" x14ac:dyDescent="0.25">
      <c r="A157" s="2">
        <f t="shared" si="5"/>
        <v>140</v>
      </c>
      <c r="B157" s="11" t="s">
        <v>201</v>
      </c>
      <c r="C157" s="11" t="s">
        <v>202</v>
      </c>
      <c r="D157" s="9" t="s">
        <v>11</v>
      </c>
      <c r="E157" s="10">
        <v>0</v>
      </c>
      <c r="F157" s="16">
        <v>221075</v>
      </c>
      <c r="G157" s="16"/>
      <c r="H157" s="10">
        <f t="shared" si="4"/>
        <v>221075</v>
      </c>
    </row>
    <row r="158" spans="1:8" x14ac:dyDescent="0.25">
      <c r="A158" s="2">
        <f t="shared" si="5"/>
        <v>141</v>
      </c>
      <c r="B158" s="11" t="s">
        <v>203</v>
      </c>
      <c r="C158" s="11" t="s">
        <v>204</v>
      </c>
      <c r="D158" s="9" t="s">
        <v>11</v>
      </c>
      <c r="E158" s="10">
        <v>393258.6</v>
      </c>
      <c r="F158" s="16"/>
      <c r="G158" s="16"/>
      <c r="H158" s="10">
        <f t="shared" si="4"/>
        <v>393258.6</v>
      </c>
    </row>
    <row r="159" spans="1:8" x14ac:dyDescent="0.25">
      <c r="A159" s="2">
        <f t="shared" si="5"/>
        <v>142</v>
      </c>
      <c r="B159" s="8" t="s">
        <v>205</v>
      </c>
      <c r="C159" s="8" t="s">
        <v>206</v>
      </c>
      <c r="D159" s="9" t="s">
        <v>11</v>
      </c>
      <c r="E159" s="10">
        <v>755613</v>
      </c>
      <c r="F159" s="16">
        <v>215350</v>
      </c>
      <c r="G159" s="16">
        <v>215350</v>
      </c>
      <c r="H159" s="10">
        <f t="shared" si="4"/>
        <v>755613</v>
      </c>
    </row>
    <row r="160" spans="1:8" x14ac:dyDescent="0.25">
      <c r="A160" s="2">
        <f t="shared" si="5"/>
        <v>143</v>
      </c>
      <c r="B160" s="11" t="s">
        <v>207</v>
      </c>
      <c r="C160" s="11" t="s">
        <v>208</v>
      </c>
      <c r="D160" s="9" t="s">
        <v>11</v>
      </c>
      <c r="E160" s="10">
        <v>7000</v>
      </c>
      <c r="F160" s="16">
        <v>7000</v>
      </c>
      <c r="G160" s="16"/>
      <c r="H160" s="10">
        <f t="shared" si="4"/>
        <v>14000</v>
      </c>
    </row>
    <row r="161" spans="1:8" x14ac:dyDescent="0.25">
      <c r="A161" s="2"/>
      <c r="B161" s="11" t="s">
        <v>404</v>
      </c>
      <c r="C161" s="11" t="s">
        <v>79</v>
      </c>
      <c r="D161" s="9" t="s">
        <v>11</v>
      </c>
      <c r="E161" s="10"/>
      <c r="F161" s="16">
        <v>52000</v>
      </c>
      <c r="G161" s="16"/>
      <c r="H161" s="10">
        <f t="shared" si="4"/>
        <v>52000</v>
      </c>
    </row>
    <row r="162" spans="1:8" x14ac:dyDescent="0.25">
      <c r="A162" s="2">
        <f>A160+1</f>
        <v>144</v>
      </c>
      <c r="B162" s="8" t="s">
        <v>209</v>
      </c>
      <c r="C162" s="13" t="s">
        <v>97</v>
      </c>
      <c r="D162" s="9" t="s">
        <v>11</v>
      </c>
      <c r="E162" s="10">
        <v>739323.99999999953</v>
      </c>
      <c r="F162" s="16"/>
      <c r="G162" s="16"/>
      <c r="H162" s="10">
        <f t="shared" si="4"/>
        <v>739323.99999999953</v>
      </c>
    </row>
    <row r="163" spans="1:8" x14ac:dyDescent="0.25">
      <c r="A163" s="2">
        <f t="shared" si="5"/>
        <v>145</v>
      </c>
      <c r="B163" s="8" t="s">
        <v>210</v>
      </c>
      <c r="C163" s="8" t="s">
        <v>26</v>
      </c>
      <c r="D163" s="9" t="s">
        <v>11</v>
      </c>
      <c r="E163" s="10">
        <v>18408</v>
      </c>
      <c r="F163" s="16"/>
      <c r="G163" s="16"/>
      <c r="H163" s="10">
        <f t="shared" si="4"/>
        <v>18408</v>
      </c>
    </row>
    <row r="164" spans="1:8" x14ac:dyDescent="0.25">
      <c r="A164" s="2">
        <f t="shared" si="5"/>
        <v>146</v>
      </c>
      <c r="B164" s="12" t="s">
        <v>211</v>
      </c>
      <c r="C164" s="12" t="s">
        <v>212</v>
      </c>
      <c r="D164" s="9" t="s">
        <v>11</v>
      </c>
      <c r="E164" s="10">
        <v>15000</v>
      </c>
      <c r="F164" s="16"/>
      <c r="G164" s="16">
        <v>15000</v>
      </c>
      <c r="H164" s="10">
        <f t="shared" si="4"/>
        <v>0</v>
      </c>
    </row>
    <row r="165" spans="1:8" x14ac:dyDescent="0.25">
      <c r="A165" s="2">
        <f t="shared" si="5"/>
        <v>147</v>
      </c>
      <c r="B165" s="8" t="s">
        <v>213</v>
      </c>
      <c r="C165" s="8" t="s">
        <v>214</v>
      </c>
      <c r="D165" s="9" t="s">
        <v>11</v>
      </c>
      <c r="E165" s="10">
        <v>101957.8</v>
      </c>
      <c r="F165" s="16"/>
      <c r="G165" s="16"/>
      <c r="H165" s="10">
        <f t="shared" si="4"/>
        <v>101957.8</v>
      </c>
    </row>
    <row r="166" spans="1:8" x14ac:dyDescent="0.25">
      <c r="A166" s="2">
        <f t="shared" si="5"/>
        <v>148</v>
      </c>
      <c r="B166" s="11" t="s">
        <v>215</v>
      </c>
      <c r="C166" s="11" t="s">
        <v>26</v>
      </c>
      <c r="D166" s="9" t="s">
        <v>11</v>
      </c>
      <c r="E166" s="10">
        <v>218909.49</v>
      </c>
      <c r="F166" s="16"/>
      <c r="G166" s="16"/>
      <c r="H166" s="10">
        <f t="shared" si="4"/>
        <v>218909.49</v>
      </c>
    </row>
    <row r="167" spans="1:8" x14ac:dyDescent="0.25">
      <c r="A167" s="2">
        <f t="shared" si="5"/>
        <v>149</v>
      </c>
      <c r="B167" s="8" t="s">
        <v>216</v>
      </c>
      <c r="C167" s="8" t="s">
        <v>217</v>
      </c>
      <c r="D167" s="9" t="s">
        <v>11</v>
      </c>
      <c r="E167" s="10">
        <v>34515</v>
      </c>
      <c r="F167" s="16"/>
      <c r="G167" s="16"/>
      <c r="H167" s="10">
        <f t="shared" si="4"/>
        <v>34515</v>
      </c>
    </row>
    <row r="168" spans="1:8" x14ac:dyDescent="0.25">
      <c r="A168" s="2">
        <f t="shared" si="5"/>
        <v>150</v>
      </c>
      <c r="B168" s="11" t="s">
        <v>218</v>
      </c>
      <c r="C168" s="11" t="s">
        <v>219</v>
      </c>
      <c r="D168" s="9" t="s">
        <v>11</v>
      </c>
      <c r="E168" s="10">
        <v>493350</v>
      </c>
      <c r="F168" s="16"/>
      <c r="G168" s="16"/>
      <c r="H168" s="10">
        <f t="shared" si="4"/>
        <v>493350</v>
      </c>
    </row>
    <row r="169" spans="1:8" x14ac:dyDescent="0.25">
      <c r="A169" s="2">
        <f t="shared" si="5"/>
        <v>151</v>
      </c>
      <c r="B169" s="11" t="s">
        <v>220</v>
      </c>
      <c r="C169" s="11" t="s">
        <v>10</v>
      </c>
      <c r="D169" s="9" t="s">
        <v>11</v>
      </c>
      <c r="E169" s="10">
        <v>222900</v>
      </c>
      <c r="F169" s="16"/>
      <c r="G169" s="16"/>
      <c r="H169" s="10">
        <f t="shared" si="4"/>
        <v>222900</v>
      </c>
    </row>
    <row r="170" spans="1:8" x14ac:dyDescent="0.25">
      <c r="A170" s="2">
        <f t="shared" si="5"/>
        <v>152</v>
      </c>
      <c r="B170" s="8" t="s">
        <v>221</v>
      </c>
      <c r="C170" s="8" t="s">
        <v>110</v>
      </c>
      <c r="D170" s="9" t="s">
        <v>11</v>
      </c>
      <c r="E170" s="10">
        <v>1587940.8499999999</v>
      </c>
      <c r="F170" s="16"/>
      <c r="G170" s="16"/>
      <c r="H170" s="10">
        <f t="shared" si="4"/>
        <v>1587940.8499999999</v>
      </c>
    </row>
    <row r="171" spans="1:8" x14ac:dyDescent="0.25">
      <c r="A171" s="2">
        <f t="shared" si="5"/>
        <v>153</v>
      </c>
      <c r="B171" s="8" t="s">
        <v>222</v>
      </c>
      <c r="C171" s="8" t="s">
        <v>28</v>
      </c>
      <c r="D171" s="9" t="s">
        <v>11</v>
      </c>
      <c r="E171" s="10">
        <v>0</v>
      </c>
      <c r="F171" s="16"/>
      <c r="G171" s="16"/>
      <c r="H171" s="10">
        <f t="shared" si="4"/>
        <v>0</v>
      </c>
    </row>
    <row r="172" spans="1:8" x14ac:dyDescent="0.25">
      <c r="A172" s="2">
        <f t="shared" si="5"/>
        <v>154</v>
      </c>
      <c r="B172" s="8" t="s">
        <v>223</v>
      </c>
      <c r="C172" s="8" t="s">
        <v>42</v>
      </c>
      <c r="D172" s="9" t="s">
        <v>11</v>
      </c>
      <c r="E172" s="10">
        <v>4146775</v>
      </c>
      <c r="F172" s="16"/>
      <c r="G172" s="16"/>
      <c r="H172" s="10">
        <f t="shared" si="4"/>
        <v>4146775</v>
      </c>
    </row>
    <row r="173" spans="1:8" x14ac:dyDescent="0.25">
      <c r="A173" s="2">
        <f t="shared" si="5"/>
        <v>155</v>
      </c>
      <c r="B173" s="8" t="s">
        <v>224</v>
      </c>
      <c r="C173" s="8" t="s">
        <v>110</v>
      </c>
      <c r="D173" s="9" t="s">
        <v>11</v>
      </c>
      <c r="E173" s="10">
        <v>439940</v>
      </c>
      <c r="F173" s="16">
        <v>110448</v>
      </c>
      <c r="G173" s="16"/>
      <c r="H173" s="10">
        <f t="shared" si="4"/>
        <v>550388</v>
      </c>
    </row>
    <row r="174" spans="1:8" x14ac:dyDescent="0.25">
      <c r="A174" s="2">
        <f t="shared" si="5"/>
        <v>156</v>
      </c>
      <c r="B174" s="11" t="s">
        <v>225</v>
      </c>
      <c r="C174" s="11" t="s">
        <v>28</v>
      </c>
      <c r="D174" s="9" t="s">
        <v>11</v>
      </c>
      <c r="E174" s="10">
        <v>95999.6</v>
      </c>
      <c r="F174" s="16"/>
      <c r="G174" s="16"/>
      <c r="H174" s="10">
        <f t="shared" si="4"/>
        <v>95999.6</v>
      </c>
    </row>
    <row r="175" spans="1:8" x14ac:dyDescent="0.25">
      <c r="A175" s="2">
        <f t="shared" si="5"/>
        <v>157</v>
      </c>
      <c r="B175" s="8" t="s">
        <v>226</v>
      </c>
      <c r="C175" s="8" t="s">
        <v>227</v>
      </c>
      <c r="D175" s="9" t="s">
        <v>11</v>
      </c>
      <c r="E175" s="10">
        <v>215900</v>
      </c>
      <c r="F175" s="16"/>
      <c r="G175" s="16"/>
      <c r="H175" s="10">
        <f t="shared" si="4"/>
        <v>215900</v>
      </c>
    </row>
    <row r="176" spans="1:8" x14ac:dyDescent="0.25">
      <c r="A176" s="2">
        <f t="shared" si="5"/>
        <v>158</v>
      </c>
      <c r="B176" s="8" t="s">
        <v>228</v>
      </c>
      <c r="C176" s="13" t="s">
        <v>57</v>
      </c>
      <c r="D176" s="9" t="s">
        <v>11</v>
      </c>
      <c r="E176" s="10">
        <v>47622.46</v>
      </c>
      <c r="F176" s="16"/>
      <c r="G176" s="16"/>
      <c r="H176" s="10">
        <f t="shared" si="4"/>
        <v>47622.46</v>
      </c>
    </row>
    <row r="177" spans="1:8" x14ac:dyDescent="0.25">
      <c r="A177" s="2">
        <f t="shared" si="5"/>
        <v>159</v>
      </c>
      <c r="B177" s="8" t="s">
        <v>229</v>
      </c>
      <c r="C177" s="8" t="s">
        <v>230</v>
      </c>
      <c r="D177" s="9" t="s">
        <v>11</v>
      </c>
      <c r="E177" s="10">
        <v>871666</v>
      </c>
      <c r="F177" s="16">
        <v>575722.5</v>
      </c>
      <c r="G177" s="16">
        <v>284734</v>
      </c>
      <c r="H177" s="10">
        <f t="shared" si="4"/>
        <v>1162654.5</v>
      </c>
    </row>
    <row r="178" spans="1:8" x14ac:dyDescent="0.25">
      <c r="A178" s="2">
        <f t="shared" si="5"/>
        <v>160</v>
      </c>
      <c r="B178" s="8" t="s">
        <v>371</v>
      </c>
      <c r="C178" s="8" t="s">
        <v>154</v>
      </c>
      <c r="D178" s="9" t="s">
        <v>11</v>
      </c>
      <c r="E178" s="10">
        <v>112200.16</v>
      </c>
      <c r="F178" s="16"/>
      <c r="G178" s="16"/>
      <c r="H178" s="10">
        <f t="shared" si="4"/>
        <v>112200.16</v>
      </c>
    </row>
    <row r="179" spans="1:8" x14ac:dyDescent="0.25">
      <c r="A179" s="2">
        <f t="shared" si="5"/>
        <v>161</v>
      </c>
      <c r="B179" s="8" t="s">
        <v>231</v>
      </c>
      <c r="C179" s="8" t="s">
        <v>232</v>
      </c>
      <c r="D179" s="9" t="s">
        <v>11</v>
      </c>
      <c r="E179" s="10">
        <v>22308</v>
      </c>
      <c r="F179" s="16"/>
      <c r="G179" s="16"/>
      <c r="H179" s="10">
        <f t="shared" si="4"/>
        <v>22308</v>
      </c>
    </row>
    <row r="180" spans="1:8" x14ac:dyDescent="0.25">
      <c r="A180" s="2">
        <f t="shared" si="5"/>
        <v>162</v>
      </c>
      <c r="B180" s="8" t="s">
        <v>233</v>
      </c>
      <c r="C180" s="8" t="s">
        <v>26</v>
      </c>
      <c r="D180" s="9" t="s">
        <v>11</v>
      </c>
      <c r="E180" s="10">
        <v>110575.44</v>
      </c>
      <c r="F180" s="16"/>
      <c r="G180" s="16"/>
      <c r="H180" s="10">
        <f t="shared" si="4"/>
        <v>110575.44</v>
      </c>
    </row>
    <row r="181" spans="1:8" x14ac:dyDescent="0.25">
      <c r="A181" s="2">
        <f t="shared" si="5"/>
        <v>163</v>
      </c>
      <c r="B181" s="11" t="s">
        <v>234</v>
      </c>
      <c r="C181" s="11" t="s">
        <v>235</v>
      </c>
      <c r="D181" s="9" t="s">
        <v>11</v>
      </c>
      <c r="E181" s="10">
        <v>169260.26</v>
      </c>
      <c r="F181" s="16"/>
      <c r="G181" s="16"/>
      <c r="H181" s="10">
        <f t="shared" si="4"/>
        <v>169260.26</v>
      </c>
    </row>
    <row r="182" spans="1:8" x14ac:dyDescent="0.25">
      <c r="A182" s="2">
        <f t="shared" si="5"/>
        <v>164</v>
      </c>
      <c r="B182" s="11" t="s">
        <v>236</v>
      </c>
      <c r="C182" s="13" t="s">
        <v>36</v>
      </c>
      <c r="D182" s="9" t="s">
        <v>11</v>
      </c>
      <c r="E182" s="10">
        <v>40000</v>
      </c>
      <c r="F182" s="16"/>
      <c r="G182" s="16"/>
      <c r="H182" s="10">
        <f t="shared" si="4"/>
        <v>40000</v>
      </c>
    </row>
    <row r="183" spans="1:8" x14ac:dyDescent="0.25">
      <c r="A183" s="2">
        <f t="shared" si="5"/>
        <v>165</v>
      </c>
      <c r="B183" s="8" t="s">
        <v>237</v>
      </c>
      <c r="C183" s="8" t="s">
        <v>238</v>
      </c>
      <c r="D183" s="9" t="s">
        <v>11</v>
      </c>
      <c r="E183" s="10">
        <v>0</v>
      </c>
      <c r="F183" s="16"/>
      <c r="G183" s="16"/>
      <c r="H183" s="10">
        <f t="shared" si="4"/>
        <v>0</v>
      </c>
    </row>
    <row r="184" spans="1:8" x14ac:dyDescent="0.25">
      <c r="A184" s="2">
        <f t="shared" si="5"/>
        <v>166</v>
      </c>
      <c r="B184" s="8" t="s">
        <v>239</v>
      </c>
      <c r="C184" s="8" t="s">
        <v>42</v>
      </c>
      <c r="D184" s="9" t="s">
        <v>11</v>
      </c>
      <c r="E184" s="10">
        <v>98811.5</v>
      </c>
      <c r="F184" s="16"/>
      <c r="G184" s="16"/>
      <c r="H184" s="10">
        <f t="shared" si="4"/>
        <v>98811.5</v>
      </c>
    </row>
    <row r="185" spans="1:8" x14ac:dyDescent="0.25">
      <c r="A185" s="2">
        <f t="shared" si="5"/>
        <v>167</v>
      </c>
      <c r="B185" s="8" t="s">
        <v>240</v>
      </c>
      <c r="C185" s="13" t="s">
        <v>241</v>
      </c>
      <c r="D185" s="9" t="s">
        <v>11</v>
      </c>
      <c r="E185" s="10">
        <v>0</v>
      </c>
      <c r="F185" s="16"/>
      <c r="G185" s="16"/>
      <c r="H185" s="10">
        <f t="shared" si="4"/>
        <v>0</v>
      </c>
    </row>
    <row r="186" spans="1:8" x14ac:dyDescent="0.25">
      <c r="A186" s="2">
        <f t="shared" si="5"/>
        <v>168</v>
      </c>
      <c r="B186" s="8" t="s">
        <v>242</v>
      </c>
      <c r="C186" s="13" t="s">
        <v>243</v>
      </c>
      <c r="D186" s="9" t="s">
        <v>11</v>
      </c>
      <c r="E186" s="10">
        <v>24780</v>
      </c>
      <c r="F186" s="16"/>
      <c r="G186" s="16"/>
      <c r="H186" s="10">
        <f t="shared" si="4"/>
        <v>24780</v>
      </c>
    </row>
    <row r="187" spans="1:8" x14ac:dyDescent="0.25">
      <c r="A187" s="2">
        <f t="shared" si="5"/>
        <v>169</v>
      </c>
      <c r="B187" s="11" t="s">
        <v>244</v>
      </c>
      <c r="C187" s="8" t="s">
        <v>87</v>
      </c>
      <c r="D187" s="9" t="s">
        <v>11</v>
      </c>
      <c r="E187" s="10">
        <v>119426.92000000001</v>
      </c>
      <c r="F187" s="16"/>
      <c r="G187" s="16"/>
      <c r="H187" s="10">
        <f t="shared" si="4"/>
        <v>119426.92000000001</v>
      </c>
    </row>
    <row r="188" spans="1:8" x14ac:dyDescent="0.25">
      <c r="A188" s="2">
        <f t="shared" si="5"/>
        <v>170</v>
      </c>
      <c r="B188" s="8" t="s">
        <v>245</v>
      </c>
      <c r="C188" s="13" t="s">
        <v>97</v>
      </c>
      <c r="D188" s="9" t="s">
        <v>11</v>
      </c>
      <c r="E188" s="10">
        <v>431143.67999999999</v>
      </c>
      <c r="F188" s="16"/>
      <c r="G188" s="16"/>
      <c r="H188" s="10">
        <f t="shared" si="4"/>
        <v>431143.67999999999</v>
      </c>
    </row>
    <row r="189" spans="1:8" x14ac:dyDescent="0.25">
      <c r="A189" s="2">
        <f t="shared" si="5"/>
        <v>171</v>
      </c>
      <c r="B189" s="8" t="s">
        <v>246</v>
      </c>
      <c r="C189" s="8" t="s">
        <v>57</v>
      </c>
      <c r="D189" s="9" t="s">
        <v>11</v>
      </c>
      <c r="E189" s="10">
        <v>2889776.8</v>
      </c>
      <c r="F189" s="16">
        <v>483200</v>
      </c>
      <c r="G189" s="16"/>
      <c r="H189" s="10">
        <f t="shared" si="4"/>
        <v>3372976.8</v>
      </c>
    </row>
    <row r="190" spans="1:8" x14ac:dyDescent="0.25">
      <c r="A190" s="2">
        <f t="shared" si="5"/>
        <v>172</v>
      </c>
      <c r="B190" s="8" t="s">
        <v>372</v>
      </c>
      <c r="C190" s="8" t="s">
        <v>373</v>
      </c>
      <c r="D190" s="9" t="s">
        <v>11</v>
      </c>
      <c r="E190" s="10">
        <v>34100</v>
      </c>
      <c r="F190" s="16"/>
      <c r="G190" s="16"/>
      <c r="H190" s="10">
        <f t="shared" si="4"/>
        <v>34100</v>
      </c>
    </row>
    <row r="191" spans="1:8" x14ac:dyDescent="0.25">
      <c r="A191" s="2">
        <f t="shared" si="5"/>
        <v>173</v>
      </c>
      <c r="B191" s="8" t="s">
        <v>247</v>
      </c>
      <c r="C191" s="8" t="s">
        <v>28</v>
      </c>
      <c r="D191" s="9" t="s">
        <v>11</v>
      </c>
      <c r="E191" s="10">
        <v>242615.42</v>
      </c>
      <c r="F191" s="16"/>
      <c r="G191" s="16"/>
      <c r="H191" s="10">
        <f t="shared" si="4"/>
        <v>242615.42</v>
      </c>
    </row>
    <row r="192" spans="1:8" x14ac:dyDescent="0.25">
      <c r="A192" s="2">
        <f t="shared" si="5"/>
        <v>174</v>
      </c>
      <c r="B192" s="8" t="s">
        <v>248</v>
      </c>
      <c r="C192" s="8" t="s">
        <v>28</v>
      </c>
      <c r="D192" s="9" t="s">
        <v>11</v>
      </c>
      <c r="E192" s="10">
        <v>1356430</v>
      </c>
      <c r="F192" s="16"/>
      <c r="G192" s="16"/>
      <c r="H192" s="10">
        <f t="shared" si="4"/>
        <v>1356430</v>
      </c>
    </row>
    <row r="193" spans="1:8" x14ac:dyDescent="0.25">
      <c r="A193" s="2">
        <f t="shared" si="5"/>
        <v>175</v>
      </c>
      <c r="B193" s="11" t="s">
        <v>249</v>
      </c>
      <c r="C193" s="11" t="s">
        <v>250</v>
      </c>
      <c r="D193" s="9" t="s">
        <v>11</v>
      </c>
      <c r="E193" s="10">
        <v>626214.19999999995</v>
      </c>
      <c r="F193" s="16"/>
      <c r="G193" s="16">
        <v>626214.19999999995</v>
      </c>
      <c r="H193" s="10">
        <f t="shared" si="4"/>
        <v>0</v>
      </c>
    </row>
    <row r="194" spans="1:8" x14ac:dyDescent="0.25">
      <c r="A194" s="2">
        <f t="shared" si="5"/>
        <v>176</v>
      </c>
      <c r="B194" s="11" t="s">
        <v>251</v>
      </c>
      <c r="C194" s="11" t="s">
        <v>97</v>
      </c>
      <c r="D194" s="9" t="s">
        <v>11</v>
      </c>
      <c r="E194" s="10">
        <v>1683500</v>
      </c>
      <c r="F194" s="16"/>
      <c r="G194" s="16"/>
      <c r="H194" s="10">
        <f t="shared" si="4"/>
        <v>1683500</v>
      </c>
    </row>
    <row r="195" spans="1:8" x14ac:dyDescent="0.25">
      <c r="A195" s="2">
        <f t="shared" si="5"/>
        <v>177</v>
      </c>
      <c r="B195" s="8" t="s">
        <v>252</v>
      </c>
      <c r="C195" s="8" t="s">
        <v>253</v>
      </c>
      <c r="D195" s="9" t="s">
        <v>11</v>
      </c>
      <c r="E195" s="10">
        <v>36335</v>
      </c>
      <c r="F195" s="16"/>
      <c r="G195" s="16"/>
      <c r="H195" s="10">
        <f t="shared" si="4"/>
        <v>36335</v>
      </c>
    </row>
    <row r="196" spans="1:8" x14ac:dyDescent="0.25">
      <c r="A196" s="2">
        <f t="shared" si="5"/>
        <v>178</v>
      </c>
      <c r="B196" s="8" t="s">
        <v>254</v>
      </c>
      <c r="C196" s="8" t="s">
        <v>255</v>
      </c>
      <c r="D196" s="9" t="s">
        <v>11</v>
      </c>
      <c r="E196" s="10">
        <v>86081</v>
      </c>
      <c r="F196" s="16"/>
      <c r="G196" s="16"/>
      <c r="H196" s="10">
        <f t="shared" si="4"/>
        <v>86081</v>
      </c>
    </row>
    <row r="197" spans="1:8" x14ac:dyDescent="0.25">
      <c r="A197" s="2">
        <f t="shared" si="5"/>
        <v>179</v>
      </c>
      <c r="B197" s="8" t="s">
        <v>256</v>
      </c>
      <c r="C197" s="13" t="s">
        <v>36</v>
      </c>
      <c r="D197" s="9" t="s">
        <v>11</v>
      </c>
      <c r="E197" s="10">
        <v>23600</v>
      </c>
      <c r="F197" s="16"/>
      <c r="G197" s="16"/>
      <c r="H197" s="10">
        <f t="shared" si="4"/>
        <v>23600</v>
      </c>
    </row>
    <row r="198" spans="1:8" x14ac:dyDescent="0.25">
      <c r="A198" s="2">
        <f t="shared" si="5"/>
        <v>180</v>
      </c>
      <c r="B198" s="8" t="s">
        <v>257</v>
      </c>
      <c r="C198" s="8" t="s">
        <v>26</v>
      </c>
      <c r="D198" s="9" t="s">
        <v>11</v>
      </c>
      <c r="E198" s="10">
        <v>70800</v>
      </c>
      <c r="F198" s="16"/>
      <c r="G198" s="16"/>
      <c r="H198" s="10">
        <f t="shared" si="4"/>
        <v>70800</v>
      </c>
    </row>
    <row r="199" spans="1:8" x14ac:dyDescent="0.25">
      <c r="A199" s="2">
        <f t="shared" si="5"/>
        <v>181</v>
      </c>
      <c r="B199" s="8" t="s">
        <v>258</v>
      </c>
      <c r="C199" s="8" t="s">
        <v>259</v>
      </c>
      <c r="D199" s="9" t="s">
        <v>11</v>
      </c>
      <c r="E199" s="10">
        <v>57143.86</v>
      </c>
      <c r="F199" s="16"/>
      <c r="G199" s="16"/>
      <c r="H199" s="10">
        <f t="shared" si="4"/>
        <v>57143.86</v>
      </c>
    </row>
    <row r="200" spans="1:8" x14ac:dyDescent="0.25">
      <c r="A200" s="2">
        <f t="shared" si="5"/>
        <v>182</v>
      </c>
      <c r="B200" s="8" t="s">
        <v>374</v>
      </c>
      <c r="C200" s="8" t="s">
        <v>375</v>
      </c>
      <c r="D200" s="9" t="s">
        <v>11</v>
      </c>
      <c r="E200" s="10">
        <v>33075</v>
      </c>
      <c r="F200" s="16"/>
      <c r="G200" s="16">
        <v>33075</v>
      </c>
      <c r="H200" s="10">
        <f t="shared" si="4"/>
        <v>0</v>
      </c>
    </row>
    <row r="201" spans="1:8" x14ac:dyDescent="0.25">
      <c r="A201" s="2">
        <f t="shared" si="5"/>
        <v>183</v>
      </c>
      <c r="B201" s="8" t="s">
        <v>260</v>
      </c>
      <c r="C201" s="8" t="s">
        <v>26</v>
      </c>
      <c r="D201" s="9" t="s">
        <v>11</v>
      </c>
      <c r="E201" s="10">
        <v>539934.62</v>
      </c>
      <c r="F201" s="16"/>
      <c r="G201" s="16"/>
      <c r="H201" s="10">
        <f t="shared" si="4"/>
        <v>539934.62</v>
      </c>
    </row>
    <row r="202" spans="1:8" x14ac:dyDescent="0.25">
      <c r="A202" s="2">
        <f t="shared" si="5"/>
        <v>184</v>
      </c>
      <c r="B202" s="8" t="s">
        <v>261</v>
      </c>
      <c r="C202" s="8" t="s">
        <v>262</v>
      </c>
      <c r="D202" s="9" t="s">
        <v>11</v>
      </c>
      <c r="E202" s="10">
        <v>45009.700000000004</v>
      </c>
      <c r="F202" s="16"/>
      <c r="G202" s="16"/>
      <c r="H202" s="10">
        <f t="shared" si="4"/>
        <v>45009.700000000004</v>
      </c>
    </row>
    <row r="203" spans="1:8" x14ac:dyDescent="0.25">
      <c r="A203" s="2">
        <f t="shared" si="5"/>
        <v>185</v>
      </c>
      <c r="B203" s="11" t="s">
        <v>263</v>
      </c>
      <c r="C203" s="11" t="s">
        <v>264</v>
      </c>
      <c r="D203" s="9" t="s">
        <v>11</v>
      </c>
      <c r="E203" s="10">
        <v>708604</v>
      </c>
      <c r="F203" s="16">
        <v>23880</v>
      </c>
      <c r="G203" s="16"/>
      <c r="H203" s="10">
        <f t="shared" si="4"/>
        <v>732484</v>
      </c>
    </row>
    <row r="204" spans="1:8" x14ac:dyDescent="0.25">
      <c r="A204" s="2"/>
      <c r="B204" s="11" t="s">
        <v>403</v>
      </c>
      <c r="C204" s="11" t="s">
        <v>28</v>
      </c>
      <c r="D204" s="9" t="s">
        <v>11</v>
      </c>
      <c r="E204" s="10"/>
      <c r="F204" s="16">
        <v>71750</v>
      </c>
      <c r="G204" s="16"/>
      <c r="H204" s="10">
        <f t="shared" ref="H204:H267" si="6">E204+F204-G204</f>
        <v>71750</v>
      </c>
    </row>
    <row r="205" spans="1:8" x14ac:dyDescent="0.25">
      <c r="A205" s="2">
        <f>A203+1</f>
        <v>186</v>
      </c>
      <c r="B205" s="8" t="s">
        <v>265</v>
      </c>
      <c r="C205" s="8" t="s">
        <v>26</v>
      </c>
      <c r="D205" s="9" t="s">
        <v>11</v>
      </c>
      <c r="E205" s="10">
        <v>184242.84</v>
      </c>
      <c r="F205" s="16"/>
      <c r="G205" s="16"/>
      <c r="H205" s="10">
        <f t="shared" si="6"/>
        <v>184242.84</v>
      </c>
    </row>
    <row r="206" spans="1:8" x14ac:dyDescent="0.25">
      <c r="A206" s="2">
        <f t="shared" si="5"/>
        <v>187</v>
      </c>
      <c r="B206" s="8" t="s">
        <v>266</v>
      </c>
      <c r="C206" s="8" t="s">
        <v>97</v>
      </c>
      <c r="D206" s="9" t="s">
        <v>11</v>
      </c>
      <c r="E206" s="10">
        <v>21323046.440000001</v>
      </c>
      <c r="F206" s="16"/>
      <c r="G206" s="16"/>
      <c r="H206" s="10">
        <f t="shared" si="6"/>
        <v>21323046.440000001</v>
      </c>
    </row>
    <row r="207" spans="1:8" x14ac:dyDescent="0.25">
      <c r="A207" s="2">
        <f t="shared" si="5"/>
        <v>188</v>
      </c>
      <c r="B207" s="8" t="s">
        <v>267</v>
      </c>
      <c r="C207" s="8" t="s">
        <v>268</v>
      </c>
      <c r="D207" s="9" t="s">
        <v>11</v>
      </c>
      <c r="E207" s="10">
        <v>109534</v>
      </c>
      <c r="F207" s="16"/>
      <c r="G207" s="16"/>
      <c r="H207" s="10">
        <f t="shared" si="6"/>
        <v>109534</v>
      </c>
    </row>
    <row r="208" spans="1:8" x14ac:dyDescent="0.25">
      <c r="A208" s="2">
        <f t="shared" si="5"/>
        <v>189</v>
      </c>
      <c r="B208" s="8" t="s">
        <v>269</v>
      </c>
      <c r="C208" s="8" t="s">
        <v>28</v>
      </c>
      <c r="D208" s="9" t="s">
        <v>11</v>
      </c>
      <c r="E208" s="10">
        <v>0</v>
      </c>
      <c r="F208" s="16"/>
      <c r="G208" s="16"/>
      <c r="H208" s="10">
        <f t="shared" si="6"/>
        <v>0</v>
      </c>
    </row>
    <row r="209" spans="1:8" x14ac:dyDescent="0.25">
      <c r="A209" s="2">
        <f t="shared" si="5"/>
        <v>190</v>
      </c>
      <c r="B209" s="8" t="s">
        <v>270</v>
      </c>
      <c r="C209" s="8" t="s">
        <v>271</v>
      </c>
      <c r="D209" s="9" t="s">
        <v>11</v>
      </c>
      <c r="E209" s="10">
        <v>263435</v>
      </c>
      <c r="F209" s="16"/>
      <c r="G209" s="16"/>
      <c r="H209" s="10">
        <f t="shared" si="6"/>
        <v>263435</v>
      </c>
    </row>
    <row r="210" spans="1:8" x14ac:dyDescent="0.25">
      <c r="A210" s="2">
        <f t="shared" ref="A210:A276" si="7">A209+1</f>
        <v>191</v>
      </c>
      <c r="B210" s="8" t="s">
        <v>272</v>
      </c>
      <c r="C210" s="8" t="s">
        <v>26</v>
      </c>
      <c r="D210" s="9" t="s">
        <v>11</v>
      </c>
      <c r="E210" s="10">
        <v>729535</v>
      </c>
      <c r="F210" s="16"/>
      <c r="G210" s="16"/>
      <c r="H210" s="10">
        <f t="shared" si="6"/>
        <v>729535</v>
      </c>
    </row>
    <row r="211" spans="1:8" x14ac:dyDescent="0.25">
      <c r="A211" s="2">
        <f t="shared" si="7"/>
        <v>192</v>
      </c>
      <c r="B211" s="8" t="s">
        <v>273</v>
      </c>
      <c r="C211" s="8" t="s">
        <v>26</v>
      </c>
      <c r="D211" s="9" t="s">
        <v>11</v>
      </c>
      <c r="E211" s="10">
        <v>74340</v>
      </c>
      <c r="F211" s="16"/>
      <c r="G211" s="16"/>
      <c r="H211" s="10">
        <f t="shared" si="6"/>
        <v>74340</v>
      </c>
    </row>
    <row r="212" spans="1:8" x14ac:dyDescent="0.25">
      <c r="A212" s="2">
        <f t="shared" si="7"/>
        <v>193</v>
      </c>
      <c r="B212" s="8" t="s">
        <v>274</v>
      </c>
      <c r="C212" s="8" t="s">
        <v>26</v>
      </c>
      <c r="D212" s="9" t="s">
        <v>11</v>
      </c>
      <c r="E212" s="10">
        <v>0</v>
      </c>
      <c r="F212" s="16"/>
      <c r="G212" s="16"/>
      <c r="H212" s="10">
        <f t="shared" si="6"/>
        <v>0</v>
      </c>
    </row>
    <row r="213" spans="1:8" x14ac:dyDescent="0.25">
      <c r="A213" s="2">
        <f t="shared" si="7"/>
        <v>194</v>
      </c>
      <c r="B213" s="8" t="s">
        <v>275</v>
      </c>
      <c r="C213" s="8" t="s">
        <v>50</v>
      </c>
      <c r="D213" s="9" t="s">
        <v>11</v>
      </c>
      <c r="E213" s="10">
        <v>24000</v>
      </c>
      <c r="F213" s="16">
        <v>8000</v>
      </c>
      <c r="G213" s="16">
        <v>24000</v>
      </c>
      <c r="H213" s="10">
        <f t="shared" si="6"/>
        <v>8000</v>
      </c>
    </row>
    <row r="214" spans="1:8" x14ac:dyDescent="0.25">
      <c r="A214" s="2">
        <f t="shared" si="7"/>
        <v>195</v>
      </c>
      <c r="B214" s="11" t="s">
        <v>276</v>
      </c>
      <c r="C214" s="8" t="s">
        <v>36</v>
      </c>
      <c r="D214" s="9" t="s">
        <v>11</v>
      </c>
      <c r="E214" s="10">
        <v>32000</v>
      </c>
      <c r="F214" s="16">
        <v>8000</v>
      </c>
      <c r="G214" s="16">
        <v>24000</v>
      </c>
      <c r="H214" s="10">
        <f t="shared" si="6"/>
        <v>16000</v>
      </c>
    </row>
    <row r="215" spans="1:8" x14ac:dyDescent="0.25">
      <c r="A215" s="2">
        <f t="shared" si="7"/>
        <v>196</v>
      </c>
      <c r="B215" s="8" t="s">
        <v>277</v>
      </c>
      <c r="C215" s="8" t="s">
        <v>42</v>
      </c>
      <c r="D215" s="9" t="s">
        <v>11</v>
      </c>
      <c r="E215" s="10">
        <v>399760.4</v>
      </c>
      <c r="F215" s="16"/>
      <c r="G215" s="16"/>
      <c r="H215" s="10">
        <f t="shared" si="6"/>
        <v>399760.4</v>
      </c>
    </row>
    <row r="216" spans="1:8" x14ac:dyDescent="0.25">
      <c r="A216" s="2">
        <f t="shared" si="7"/>
        <v>197</v>
      </c>
      <c r="B216" s="8" t="s">
        <v>278</v>
      </c>
      <c r="C216" s="13" t="s">
        <v>36</v>
      </c>
      <c r="D216" s="9" t="s">
        <v>11</v>
      </c>
      <c r="E216" s="10">
        <v>20000</v>
      </c>
      <c r="F216" s="16"/>
      <c r="G216" s="16"/>
      <c r="H216" s="10">
        <f t="shared" si="6"/>
        <v>20000</v>
      </c>
    </row>
    <row r="217" spans="1:8" x14ac:dyDescent="0.25">
      <c r="A217" s="2">
        <f t="shared" si="7"/>
        <v>198</v>
      </c>
      <c r="B217" s="11" t="s">
        <v>279</v>
      </c>
      <c r="C217" s="2" t="s">
        <v>280</v>
      </c>
      <c r="D217" s="9" t="s">
        <v>11</v>
      </c>
      <c r="E217" s="10">
        <v>9000</v>
      </c>
      <c r="F217" s="16"/>
      <c r="G217" s="16"/>
      <c r="H217" s="10">
        <f t="shared" si="6"/>
        <v>9000</v>
      </c>
    </row>
    <row r="218" spans="1:8" x14ac:dyDescent="0.25">
      <c r="A218" s="2">
        <f t="shared" si="7"/>
        <v>199</v>
      </c>
      <c r="B218" s="8" t="s">
        <v>281</v>
      </c>
      <c r="C218" s="8" t="s">
        <v>42</v>
      </c>
      <c r="D218" s="9" t="s">
        <v>11</v>
      </c>
      <c r="E218" s="10">
        <v>128526</v>
      </c>
      <c r="F218" s="16"/>
      <c r="G218" s="16"/>
      <c r="H218" s="10">
        <f t="shared" si="6"/>
        <v>128526</v>
      </c>
    </row>
    <row r="219" spans="1:8" x14ac:dyDescent="0.25">
      <c r="A219" s="2">
        <f t="shared" si="7"/>
        <v>200</v>
      </c>
      <c r="B219" s="8" t="s">
        <v>282</v>
      </c>
      <c r="C219" s="8" t="s">
        <v>26</v>
      </c>
      <c r="D219" s="9" t="s">
        <v>11</v>
      </c>
      <c r="E219" s="10">
        <v>813805</v>
      </c>
      <c r="F219" s="16">
        <v>240000</v>
      </c>
      <c r="G219" s="16"/>
      <c r="H219" s="10">
        <f t="shared" si="6"/>
        <v>1053805</v>
      </c>
    </row>
    <row r="220" spans="1:8" x14ac:dyDescent="0.25">
      <c r="A220" s="2">
        <f t="shared" si="7"/>
        <v>201</v>
      </c>
      <c r="B220" s="8" t="s">
        <v>376</v>
      </c>
      <c r="C220" s="8" t="s">
        <v>26</v>
      </c>
      <c r="D220" s="9" t="s">
        <v>11</v>
      </c>
      <c r="E220" s="10">
        <v>180186</v>
      </c>
      <c r="F220" s="16"/>
      <c r="G220" s="16"/>
      <c r="H220" s="10">
        <f t="shared" si="6"/>
        <v>180186</v>
      </c>
    </row>
    <row r="221" spans="1:8" x14ac:dyDescent="0.25">
      <c r="A221" s="2">
        <f t="shared" si="7"/>
        <v>202</v>
      </c>
      <c r="B221" s="11" t="s">
        <v>283</v>
      </c>
      <c r="C221" s="8" t="s">
        <v>36</v>
      </c>
      <c r="D221" s="9" t="s">
        <v>11</v>
      </c>
      <c r="E221" s="10">
        <v>25000</v>
      </c>
      <c r="F221" s="16">
        <v>5000</v>
      </c>
      <c r="G221" s="16">
        <v>15000</v>
      </c>
      <c r="H221" s="10">
        <f t="shared" si="6"/>
        <v>15000</v>
      </c>
    </row>
    <row r="222" spans="1:8" x14ac:dyDescent="0.25">
      <c r="A222" s="2">
        <f t="shared" si="7"/>
        <v>203</v>
      </c>
      <c r="B222" s="8" t="s">
        <v>284</v>
      </c>
      <c r="C222" s="8" t="s">
        <v>97</v>
      </c>
      <c r="D222" s="9" t="s">
        <v>11</v>
      </c>
      <c r="E222" s="10">
        <v>14886835.689999999</v>
      </c>
      <c r="F222" s="16">
        <v>821600</v>
      </c>
      <c r="G222" s="16">
        <v>1095000</v>
      </c>
      <c r="H222" s="10">
        <f t="shared" si="6"/>
        <v>14613435.689999999</v>
      </c>
    </row>
    <row r="223" spans="1:8" x14ac:dyDescent="0.25">
      <c r="A223" s="2">
        <f t="shared" si="7"/>
        <v>204</v>
      </c>
      <c r="B223" s="8" t="s">
        <v>285</v>
      </c>
      <c r="C223" s="11" t="s">
        <v>286</v>
      </c>
      <c r="D223" s="9" t="s">
        <v>11</v>
      </c>
      <c r="E223" s="10">
        <v>0</v>
      </c>
      <c r="F223" s="16">
        <v>63000</v>
      </c>
      <c r="G223" s="16"/>
      <c r="H223" s="10">
        <f t="shared" si="6"/>
        <v>63000</v>
      </c>
    </row>
    <row r="224" spans="1:8" x14ac:dyDescent="0.25">
      <c r="A224" s="2">
        <f t="shared" si="7"/>
        <v>205</v>
      </c>
      <c r="B224" s="8" t="s">
        <v>287</v>
      </c>
      <c r="C224" s="8" t="s">
        <v>163</v>
      </c>
      <c r="D224" s="9" t="s">
        <v>11</v>
      </c>
      <c r="E224" s="10">
        <v>469578.88000000012</v>
      </c>
      <c r="F224" s="16"/>
      <c r="G224" s="16"/>
      <c r="H224" s="10">
        <f t="shared" si="6"/>
        <v>469578.88000000012</v>
      </c>
    </row>
    <row r="225" spans="1:9" x14ac:dyDescent="0.25">
      <c r="A225" s="2">
        <f t="shared" si="7"/>
        <v>206</v>
      </c>
      <c r="B225" s="8" t="s">
        <v>288</v>
      </c>
      <c r="C225" s="8" t="s">
        <v>42</v>
      </c>
      <c r="D225" s="9" t="s">
        <v>11</v>
      </c>
      <c r="E225" s="10">
        <v>1243500</v>
      </c>
      <c r="F225" s="16">
        <v>291656</v>
      </c>
      <c r="G225" s="16"/>
      <c r="H225" s="10">
        <f t="shared" si="6"/>
        <v>1535156</v>
      </c>
    </row>
    <row r="226" spans="1:9" x14ac:dyDescent="0.25">
      <c r="A226" s="2">
        <f t="shared" si="7"/>
        <v>207</v>
      </c>
      <c r="B226" s="8" t="s">
        <v>289</v>
      </c>
      <c r="C226" s="8" t="s">
        <v>290</v>
      </c>
      <c r="D226" s="9" t="s">
        <v>11</v>
      </c>
      <c r="E226" s="10">
        <v>35532.86</v>
      </c>
      <c r="F226" s="16"/>
      <c r="G226" s="16"/>
      <c r="H226" s="10">
        <f t="shared" si="6"/>
        <v>35532.86</v>
      </c>
    </row>
    <row r="227" spans="1:9" x14ac:dyDescent="0.25">
      <c r="A227" s="2">
        <f t="shared" si="7"/>
        <v>208</v>
      </c>
      <c r="B227" s="8" t="s">
        <v>291</v>
      </c>
      <c r="C227" s="8" t="s">
        <v>110</v>
      </c>
      <c r="D227" s="9" t="s">
        <v>11</v>
      </c>
      <c r="E227" s="10">
        <v>200302.36</v>
      </c>
      <c r="F227" s="16">
        <v>240331.24</v>
      </c>
      <c r="G227" s="16"/>
      <c r="H227" s="10">
        <f t="shared" si="6"/>
        <v>440633.59999999998</v>
      </c>
    </row>
    <row r="228" spans="1:9" x14ac:dyDescent="0.25">
      <c r="A228" s="2">
        <f t="shared" si="7"/>
        <v>209</v>
      </c>
      <c r="B228" s="8" t="s">
        <v>292</v>
      </c>
      <c r="C228" s="8" t="s">
        <v>293</v>
      </c>
      <c r="D228" s="9" t="s">
        <v>11</v>
      </c>
      <c r="E228" s="10">
        <v>25458.5</v>
      </c>
      <c r="F228" s="16"/>
      <c r="G228" s="16"/>
      <c r="H228" s="10">
        <f t="shared" si="6"/>
        <v>25458.5</v>
      </c>
    </row>
    <row r="229" spans="1:9" x14ac:dyDescent="0.25">
      <c r="A229" s="2">
        <f t="shared" si="7"/>
        <v>210</v>
      </c>
      <c r="B229" s="8" t="s">
        <v>294</v>
      </c>
      <c r="C229" s="8" t="s">
        <v>32</v>
      </c>
      <c r="D229" s="9" t="s">
        <v>11</v>
      </c>
      <c r="E229" s="10">
        <v>1663778.31</v>
      </c>
      <c r="F229" s="16"/>
      <c r="G229" s="16">
        <v>243392.88</v>
      </c>
      <c r="H229" s="10">
        <f t="shared" si="6"/>
        <v>1420385.4300000002</v>
      </c>
    </row>
    <row r="230" spans="1:9" x14ac:dyDescent="0.25">
      <c r="A230" s="2">
        <f t="shared" si="7"/>
        <v>211</v>
      </c>
      <c r="B230" s="8" t="s">
        <v>295</v>
      </c>
      <c r="C230" s="8" t="s">
        <v>296</v>
      </c>
      <c r="D230" s="9" t="s">
        <v>11</v>
      </c>
      <c r="E230" s="10">
        <v>4756</v>
      </c>
      <c r="F230" s="16"/>
      <c r="G230" s="16"/>
      <c r="H230" s="10">
        <f t="shared" si="6"/>
        <v>4756</v>
      </c>
    </row>
    <row r="231" spans="1:9" x14ac:dyDescent="0.25">
      <c r="A231" s="2">
        <f t="shared" si="7"/>
        <v>212</v>
      </c>
      <c r="B231" s="8" t="s">
        <v>297</v>
      </c>
      <c r="C231" s="8" t="s">
        <v>26</v>
      </c>
      <c r="D231" s="9" t="s">
        <v>11</v>
      </c>
      <c r="E231" s="10">
        <v>216434.65999999992</v>
      </c>
      <c r="F231" s="16"/>
      <c r="G231" s="16"/>
      <c r="H231" s="10">
        <f t="shared" si="6"/>
        <v>216434.65999999992</v>
      </c>
    </row>
    <row r="232" spans="1:9" x14ac:dyDescent="0.25">
      <c r="A232" s="2">
        <f t="shared" si="7"/>
        <v>213</v>
      </c>
      <c r="B232" s="8" t="s">
        <v>298</v>
      </c>
      <c r="C232" s="8" t="s">
        <v>299</v>
      </c>
      <c r="D232" s="9" t="s">
        <v>11</v>
      </c>
      <c r="E232" s="16">
        <v>158710</v>
      </c>
      <c r="F232" s="16"/>
      <c r="G232" s="16">
        <v>158710</v>
      </c>
      <c r="H232" s="10">
        <f t="shared" si="6"/>
        <v>0</v>
      </c>
      <c r="I232" s="31"/>
    </row>
    <row r="233" spans="1:9" x14ac:dyDescent="0.25">
      <c r="A233" s="2">
        <f t="shared" si="7"/>
        <v>214</v>
      </c>
      <c r="B233" s="8" t="s">
        <v>300</v>
      </c>
      <c r="C233" s="8" t="s">
        <v>26</v>
      </c>
      <c r="D233" s="9" t="s">
        <v>11</v>
      </c>
      <c r="E233" s="16">
        <v>260311.0400000751</v>
      </c>
      <c r="F233" s="16"/>
      <c r="G233" s="16"/>
      <c r="H233" s="10">
        <f t="shared" si="6"/>
        <v>260311.0400000751</v>
      </c>
      <c r="I233" s="31"/>
    </row>
    <row r="234" spans="1:9" x14ac:dyDescent="0.25">
      <c r="A234" s="2">
        <f t="shared" si="7"/>
        <v>215</v>
      </c>
      <c r="B234" s="8" t="s">
        <v>377</v>
      </c>
      <c r="C234" s="8" t="s">
        <v>39</v>
      </c>
      <c r="D234" s="9" t="s">
        <v>11</v>
      </c>
      <c r="E234" s="16">
        <v>16956.849999999999</v>
      </c>
      <c r="F234" s="16"/>
      <c r="G234" s="16">
        <v>16956.849999999999</v>
      </c>
      <c r="H234" s="10">
        <f t="shared" si="6"/>
        <v>0</v>
      </c>
      <c r="I234" s="31"/>
    </row>
    <row r="235" spans="1:9" x14ac:dyDescent="0.25">
      <c r="A235" s="2">
        <f t="shared" si="7"/>
        <v>216</v>
      </c>
      <c r="B235" s="8" t="s">
        <v>301</v>
      </c>
      <c r="C235" s="8" t="s">
        <v>28</v>
      </c>
      <c r="D235" s="9" t="s">
        <v>11</v>
      </c>
      <c r="E235" s="16">
        <v>910000</v>
      </c>
      <c r="F235" s="32">
        <v>292000</v>
      </c>
      <c r="G235" s="32">
        <v>130000</v>
      </c>
      <c r="H235" s="10">
        <f t="shared" si="6"/>
        <v>1072000</v>
      </c>
      <c r="I235" s="31"/>
    </row>
    <row r="236" spans="1:9" x14ac:dyDescent="0.25">
      <c r="A236" s="2">
        <f t="shared" si="7"/>
        <v>217</v>
      </c>
      <c r="B236" s="8" t="s">
        <v>302</v>
      </c>
      <c r="C236" s="8" t="s">
        <v>303</v>
      </c>
      <c r="D236" s="9" t="s">
        <v>11</v>
      </c>
      <c r="E236" s="10">
        <v>415029.6</v>
      </c>
      <c r="F236" s="32">
        <v>15620</v>
      </c>
      <c r="G236" s="32"/>
      <c r="H236" s="10">
        <f t="shared" si="6"/>
        <v>430649.59999999998</v>
      </c>
    </row>
    <row r="237" spans="1:9" x14ac:dyDescent="0.25">
      <c r="A237" s="2">
        <f t="shared" si="7"/>
        <v>218</v>
      </c>
      <c r="B237" s="8" t="s">
        <v>304</v>
      </c>
      <c r="C237" s="8" t="s">
        <v>110</v>
      </c>
      <c r="D237" s="9" t="s">
        <v>11</v>
      </c>
      <c r="E237" s="10">
        <v>1370347.08</v>
      </c>
      <c r="F237" s="32"/>
      <c r="G237" s="32"/>
      <c r="H237" s="10">
        <f t="shared" si="6"/>
        <v>1370347.08</v>
      </c>
    </row>
    <row r="238" spans="1:9" x14ac:dyDescent="0.25">
      <c r="A238" s="2">
        <f t="shared" si="7"/>
        <v>219</v>
      </c>
      <c r="B238" s="8" t="s">
        <v>305</v>
      </c>
      <c r="C238" s="8" t="s">
        <v>306</v>
      </c>
      <c r="D238" s="9" t="s">
        <v>11</v>
      </c>
      <c r="E238" s="10">
        <v>262104.07</v>
      </c>
      <c r="F238" s="32"/>
      <c r="G238" s="32"/>
      <c r="H238" s="10">
        <f t="shared" si="6"/>
        <v>262104.07</v>
      </c>
    </row>
    <row r="239" spans="1:9" x14ac:dyDescent="0.25">
      <c r="A239" s="2">
        <f t="shared" si="7"/>
        <v>220</v>
      </c>
      <c r="B239" s="8" t="s">
        <v>307</v>
      </c>
      <c r="C239" s="8" t="s">
        <v>26</v>
      </c>
      <c r="D239" s="9" t="s">
        <v>11</v>
      </c>
      <c r="E239" s="10">
        <v>11682</v>
      </c>
      <c r="F239" s="32"/>
      <c r="G239" s="32"/>
      <c r="H239" s="10">
        <f t="shared" si="6"/>
        <v>11682</v>
      </c>
    </row>
    <row r="240" spans="1:9" x14ac:dyDescent="0.25">
      <c r="A240" s="2">
        <f t="shared" si="7"/>
        <v>221</v>
      </c>
      <c r="B240" s="8" t="s">
        <v>308</v>
      </c>
      <c r="C240" s="8" t="s">
        <v>309</v>
      </c>
      <c r="D240" s="9" t="s">
        <v>11</v>
      </c>
      <c r="E240" s="10">
        <v>108852.64</v>
      </c>
      <c r="F240" s="32"/>
      <c r="G240" s="32"/>
      <c r="H240" s="10">
        <f t="shared" si="6"/>
        <v>108852.64</v>
      </c>
    </row>
    <row r="241" spans="1:8" x14ac:dyDescent="0.25">
      <c r="A241" s="2">
        <f t="shared" si="7"/>
        <v>222</v>
      </c>
      <c r="B241" s="11" t="s">
        <v>300</v>
      </c>
      <c r="C241" s="8" t="s">
        <v>26</v>
      </c>
      <c r="D241" s="9" t="s">
        <v>11</v>
      </c>
      <c r="E241" s="10">
        <v>40000</v>
      </c>
      <c r="F241" s="32"/>
      <c r="G241" s="32"/>
      <c r="H241" s="10">
        <f t="shared" si="6"/>
        <v>40000</v>
      </c>
    </row>
    <row r="242" spans="1:8" x14ac:dyDescent="0.25">
      <c r="A242" s="2"/>
      <c r="B242" s="11" t="s">
        <v>402</v>
      </c>
      <c r="C242" s="8" t="s">
        <v>401</v>
      </c>
      <c r="D242" s="9" t="s">
        <v>11</v>
      </c>
      <c r="E242" s="10"/>
      <c r="F242" s="32">
        <v>976878.92</v>
      </c>
      <c r="G242" s="32"/>
      <c r="H242" s="10">
        <f t="shared" si="6"/>
        <v>976878.92</v>
      </c>
    </row>
    <row r="243" spans="1:8" x14ac:dyDescent="0.25">
      <c r="A243" s="2">
        <f>A241+1</f>
        <v>223</v>
      </c>
      <c r="B243" s="8" t="s">
        <v>310</v>
      </c>
      <c r="C243" s="8" t="s">
        <v>311</v>
      </c>
      <c r="D243" s="9" t="s">
        <v>11</v>
      </c>
      <c r="E243" s="10">
        <v>142959.75</v>
      </c>
      <c r="F243" s="32"/>
      <c r="G243" s="32"/>
      <c r="H243" s="10">
        <f t="shared" si="6"/>
        <v>142959.75</v>
      </c>
    </row>
    <row r="244" spans="1:8" x14ac:dyDescent="0.25">
      <c r="A244" s="2">
        <f t="shared" si="7"/>
        <v>224</v>
      </c>
      <c r="B244" s="8" t="s">
        <v>312</v>
      </c>
      <c r="C244" s="8" t="s">
        <v>313</v>
      </c>
      <c r="D244" s="9" t="s">
        <v>11</v>
      </c>
      <c r="E244" s="10">
        <v>8636485.7199999988</v>
      </c>
      <c r="F244" s="32">
        <v>892822</v>
      </c>
      <c r="G244" s="32"/>
      <c r="H244" s="10">
        <f t="shared" si="6"/>
        <v>9529307.7199999988</v>
      </c>
    </row>
    <row r="245" spans="1:8" x14ac:dyDescent="0.25">
      <c r="A245" s="2">
        <f t="shared" si="7"/>
        <v>225</v>
      </c>
      <c r="B245" s="8" t="s">
        <v>314</v>
      </c>
      <c r="C245" s="8" t="s">
        <v>42</v>
      </c>
      <c r="D245" s="9" t="s">
        <v>11</v>
      </c>
      <c r="E245" s="10">
        <v>334795</v>
      </c>
      <c r="F245" s="32"/>
      <c r="G245" s="32"/>
      <c r="H245" s="10">
        <f t="shared" si="6"/>
        <v>334795</v>
      </c>
    </row>
    <row r="246" spans="1:8" x14ac:dyDescent="0.25">
      <c r="A246" s="2">
        <f t="shared" si="7"/>
        <v>226</v>
      </c>
      <c r="B246" s="8" t="s">
        <v>315</v>
      </c>
      <c r="C246" s="8" t="s">
        <v>316</v>
      </c>
      <c r="D246" s="9" t="s">
        <v>11</v>
      </c>
      <c r="E246" s="10">
        <v>27435</v>
      </c>
      <c r="F246" s="32"/>
      <c r="G246" s="32"/>
      <c r="H246" s="10">
        <f t="shared" si="6"/>
        <v>27435</v>
      </c>
    </row>
    <row r="247" spans="1:8" x14ac:dyDescent="0.25">
      <c r="A247" s="2">
        <f t="shared" si="7"/>
        <v>227</v>
      </c>
      <c r="B247" s="8" t="s">
        <v>317</v>
      </c>
      <c r="C247" s="8" t="s">
        <v>26</v>
      </c>
      <c r="D247" s="9" t="s">
        <v>11</v>
      </c>
      <c r="E247" s="10">
        <v>2147981</v>
      </c>
      <c r="F247" s="32"/>
      <c r="G247" s="32"/>
      <c r="H247" s="10">
        <f t="shared" si="6"/>
        <v>2147981</v>
      </c>
    </row>
    <row r="248" spans="1:8" x14ac:dyDescent="0.25">
      <c r="A248" s="2">
        <f t="shared" si="7"/>
        <v>228</v>
      </c>
      <c r="B248" s="8" t="s">
        <v>318</v>
      </c>
      <c r="C248" s="11" t="s">
        <v>319</v>
      </c>
      <c r="D248" s="9" t="s">
        <v>11</v>
      </c>
      <c r="E248" s="10">
        <v>64551.510000000009</v>
      </c>
      <c r="F248" s="32"/>
      <c r="G248" s="32">
        <v>64551.51</v>
      </c>
      <c r="H248" s="10">
        <f t="shared" si="6"/>
        <v>0</v>
      </c>
    </row>
    <row r="249" spans="1:8" x14ac:dyDescent="0.25">
      <c r="A249" s="2"/>
      <c r="B249" s="8" t="s">
        <v>400</v>
      </c>
      <c r="C249" s="11" t="s">
        <v>110</v>
      </c>
      <c r="D249" s="9" t="s">
        <v>11</v>
      </c>
      <c r="E249" s="10"/>
      <c r="F249" s="32">
        <v>62658</v>
      </c>
      <c r="G249" s="32"/>
      <c r="H249" s="10">
        <f t="shared" si="6"/>
        <v>62658</v>
      </c>
    </row>
    <row r="250" spans="1:8" x14ac:dyDescent="0.25">
      <c r="A250" s="2"/>
      <c r="B250" s="8" t="s">
        <v>398</v>
      </c>
      <c r="C250" s="11" t="s">
        <v>399</v>
      </c>
      <c r="D250" s="9" t="s">
        <v>11</v>
      </c>
      <c r="E250" s="10"/>
      <c r="F250" s="32">
        <v>104005.2</v>
      </c>
      <c r="G250" s="32"/>
      <c r="H250" s="10">
        <f t="shared" si="6"/>
        <v>104005.2</v>
      </c>
    </row>
    <row r="251" spans="1:8" x14ac:dyDescent="0.25">
      <c r="A251" s="2">
        <f>A248+1</f>
        <v>229</v>
      </c>
      <c r="B251" s="11" t="s">
        <v>320</v>
      </c>
      <c r="C251" s="8" t="s">
        <v>321</v>
      </c>
      <c r="D251" s="9" t="s">
        <v>11</v>
      </c>
      <c r="E251" s="10">
        <v>1594700</v>
      </c>
      <c r="F251" s="32"/>
      <c r="G251" s="32">
        <v>664800</v>
      </c>
      <c r="H251" s="10">
        <f t="shared" si="6"/>
        <v>929900</v>
      </c>
    </row>
    <row r="252" spans="1:8" x14ac:dyDescent="0.25">
      <c r="A252" s="2">
        <f t="shared" si="7"/>
        <v>230</v>
      </c>
      <c r="B252" s="11" t="s">
        <v>322</v>
      </c>
      <c r="C252" s="8" t="s">
        <v>42</v>
      </c>
      <c r="D252" s="9" t="s">
        <v>11</v>
      </c>
      <c r="E252" s="10">
        <v>112500</v>
      </c>
      <c r="F252" s="32"/>
      <c r="G252" s="32">
        <v>112500</v>
      </c>
      <c r="H252" s="10">
        <f t="shared" si="6"/>
        <v>0</v>
      </c>
    </row>
    <row r="253" spans="1:8" x14ac:dyDescent="0.25">
      <c r="A253" s="2"/>
      <c r="B253" s="11" t="s">
        <v>389</v>
      </c>
      <c r="C253" s="8" t="s">
        <v>26</v>
      </c>
      <c r="D253" s="9" t="s">
        <v>11</v>
      </c>
      <c r="E253" s="10">
        <v>84000</v>
      </c>
      <c r="F253" s="32"/>
      <c r="G253" s="32"/>
      <c r="H253" s="10">
        <f t="shared" si="6"/>
        <v>84000</v>
      </c>
    </row>
    <row r="254" spans="1:8" x14ac:dyDescent="0.25">
      <c r="A254" s="2">
        <f>A252+1</f>
        <v>231</v>
      </c>
      <c r="B254" s="11" t="s">
        <v>323</v>
      </c>
      <c r="C254" s="8" t="s">
        <v>26</v>
      </c>
      <c r="D254" s="9" t="s">
        <v>11</v>
      </c>
      <c r="E254" s="10">
        <v>129630.48</v>
      </c>
      <c r="F254" s="32"/>
      <c r="G254" s="32"/>
      <c r="H254" s="10">
        <f t="shared" si="6"/>
        <v>129630.48</v>
      </c>
    </row>
    <row r="255" spans="1:8" x14ac:dyDescent="0.25">
      <c r="A255" s="2">
        <f t="shared" si="7"/>
        <v>232</v>
      </c>
      <c r="B255" s="8" t="s">
        <v>324</v>
      </c>
      <c r="C255" s="8" t="s">
        <v>65</v>
      </c>
      <c r="D255" s="9" t="s">
        <v>11</v>
      </c>
      <c r="E255" s="10">
        <v>244446.51</v>
      </c>
      <c r="F255" s="32"/>
      <c r="G255" s="32"/>
      <c r="H255" s="10">
        <f t="shared" si="6"/>
        <v>244446.51</v>
      </c>
    </row>
    <row r="256" spans="1:8" x14ac:dyDescent="0.25">
      <c r="A256" s="2">
        <f t="shared" si="7"/>
        <v>233</v>
      </c>
      <c r="B256" s="12" t="s">
        <v>325</v>
      </c>
      <c r="C256" s="12" t="s">
        <v>326</v>
      </c>
      <c r="D256" s="9" t="s">
        <v>11</v>
      </c>
      <c r="E256" s="10">
        <v>107250.01</v>
      </c>
      <c r="F256" s="32"/>
      <c r="G256" s="32">
        <v>107250.01</v>
      </c>
      <c r="H256" s="10">
        <f t="shared" si="6"/>
        <v>0</v>
      </c>
    </row>
    <row r="257" spans="1:8" x14ac:dyDescent="0.25">
      <c r="A257" s="2">
        <f t="shared" si="7"/>
        <v>234</v>
      </c>
      <c r="B257" s="8" t="s">
        <v>327</v>
      </c>
      <c r="C257" s="8" t="s">
        <v>26</v>
      </c>
      <c r="D257" s="9" t="s">
        <v>11</v>
      </c>
      <c r="E257" s="10">
        <v>47682.9</v>
      </c>
      <c r="F257" s="32"/>
      <c r="G257" s="32"/>
      <c r="H257" s="10">
        <f t="shared" si="6"/>
        <v>47682.9</v>
      </c>
    </row>
    <row r="258" spans="1:8" x14ac:dyDescent="0.25">
      <c r="A258" s="2">
        <f t="shared" si="7"/>
        <v>235</v>
      </c>
      <c r="B258" s="8" t="s">
        <v>328</v>
      </c>
      <c r="C258" s="8" t="s">
        <v>329</v>
      </c>
      <c r="D258" s="9" t="s">
        <v>11</v>
      </c>
      <c r="E258" s="10">
        <v>24780</v>
      </c>
      <c r="F258" s="32"/>
      <c r="G258" s="32"/>
      <c r="H258" s="10">
        <f t="shared" si="6"/>
        <v>24780</v>
      </c>
    </row>
    <row r="259" spans="1:8" x14ac:dyDescent="0.25">
      <c r="A259" s="2"/>
      <c r="B259" s="8" t="s">
        <v>390</v>
      </c>
      <c r="C259" s="8" t="s">
        <v>391</v>
      </c>
      <c r="D259" s="9" t="s">
        <v>11</v>
      </c>
      <c r="E259" s="10">
        <v>275987.82</v>
      </c>
      <c r="F259" s="32"/>
      <c r="G259" s="32">
        <v>275987.82</v>
      </c>
      <c r="H259" s="10">
        <f t="shared" si="6"/>
        <v>0</v>
      </c>
    </row>
    <row r="260" spans="1:8" x14ac:dyDescent="0.25">
      <c r="A260" s="2">
        <f>A258+1</f>
        <v>236</v>
      </c>
      <c r="B260" s="11" t="s">
        <v>330</v>
      </c>
      <c r="C260" s="8" t="s">
        <v>280</v>
      </c>
      <c r="D260" s="9" t="s">
        <v>11</v>
      </c>
      <c r="E260" s="10">
        <v>80000</v>
      </c>
      <c r="F260" s="32">
        <v>105000</v>
      </c>
      <c r="G260" s="32">
        <v>185000</v>
      </c>
      <c r="H260" s="10">
        <f t="shared" si="6"/>
        <v>0</v>
      </c>
    </row>
    <row r="261" spans="1:8" x14ac:dyDescent="0.25">
      <c r="A261" s="2">
        <f t="shared" si="7"/>
        <v>237</v>
      </c>
      <c r="B261" s="11" t="s">
        <v>331</v>
      </c>
      <c r="C261" s="8" t="s">
        <v>115</v>
      </c>
      <c r="D261" s="9" t="s">
        <v>11</v>
      </c>
      <c r="E261" s="10">
        <v>88305.979999999981</v>
      </c>
      <c r="F261" s="32">
        <v>77983.98</v>
      </c>
      <c r="G261" s="32">
        <v>88305.98</v>
      </c>
      <c r="H261" s="10">
        <f t="shared" si="6"/>
        <v>77983.979999999967</v>
      </c>
    </row>
    <row r="262" spans="1:8" x14ac:dyDescent="0.25">
      <c r="A262" s="2">
        <f t="shared" si="7"/>
        <v>238</v>
      </c>
      <c r="B262" s="25" t="s">
        <v>332</v>
      </c>
      <c r="C262" s="25" t="s">
        <v>10</v>
      </c>
      <c r="D262" s="26" t="s">
        <v>11</v>
      </c>
      <c r="E262" s="27">
        <v>799383.8</v>
      </c>
      <c r="F262" s="32"/>
      <c r="G262" s="32">
        <v>317358.55</v>
      </c>
      <c r="H262" s="10">
        <f t="shared" si="6"/>
        <v>482025.25000000006</v>
      </c>
    </row>
    <row r="263" spans="1:8" x14ac:dyDescent="0.25">
      <c r="A263" s="2">
        <f t="shared" si="7"/>
        <v>239</v>
      </c>
      <c r="B263" s="25" t="s">
        <v>333</v>
      </c>
      <c r="C263" s="25" t="s">
        <v>26</v>
      </c>
      <c r="D263" s="26" t="s">
        <v>11</v>
      </c>
      <c r="E263" s="27">
        <v>85668</v>
      </c>
      <c r="F263" s="32"/>
      <c r="G263" s="32"/>
      <c r="H263" s="10">
        <f t="shared" si="6"/>
        <v>85668</v>
      </c>
    </row>
    <row r="264" spans="1:8" x14ac:dyDescent="0.25">
      <c r="A264" s="2"/>
      <c r="B264" s="25" t="s">
        <v>392</v>
      </c>
      <c r="C264" s="25" t="s">
        <v>393</v>
      </c>
      <c r="D264" s="26" t="s">
        <v>11</v>
      </c>
      <c r="E264" s="27">
        <v>92999.34</v>
      </c>
      <c r="F264" s="32">
        <v>11929.92</v>
      </c>
      <c r="G264" s="32"/>
      <c r="H264" s="10">
        <f t="shared" si="6"/>
        <v>104929.26</v>
      </c>
    </row>
    <row r="265" spans="1:8" x14ac:dyDescent="0.25">
      <c r="A265" s="2">
        <f>A263+1</f>
        <v>240</v>
      </c>
      <c r="B265" s="25" t="s">
        <v>334</v>
      </c>
      <c r="C265" s="25" t="s">
        <v>335</v>
      </c>
      <c r="D265" s="26" t="s">
        <v>11</v>
      </c>
      <c r="E265" s="27">
        <v>254520</v>
      </c>
      <c r="F265" s="32"/>
      <c r="G265" s="32">
        <v>28320</v>
      </c>
      <c r="H265" s="10">
        <f t="shared" si="6"/>
        <v>226200</v>
      </c>
    </row>
    <row r="266" spans="1:8" x14ac:dyDescent="0.25">
      <c r="A266" s="2">
        <f t="shared" si="7"/>
        <v>241</v>
      </c>
      <c r="B266" s="25" t="s">
        <v>336</v>
      </c>
      <c r="C266" s="25" t="s">
        <v>163</v>
      </c>
      <c r="D266" s="26" t="s">
        <v>11</v>
      </c>
      <c r="E266" s="27">
        <v>59000</v>
      </c>
      <c r="F266" s="32"/>
      <c r="G266" s="32">
        <v>59000</v>
      </c>
      <c r="H266" s="10">
        <f t="shared" si="6"/>
        <v>0</v>
      </c>
    </row>
    <row r="267" spans="1:8" x14ac:dyDescent="0.25">
      <c r="A267" s="2">
        <f t="shared" si="7"/>
        <v>242</v>
      </c>
      <c r="B267" s="12" t="s">
        <v>337</v>
      </c>
      <c r="C267" s="12" t="s">
        <v>338</v>
      </c>
      <c r="D267" s="9" t="s">
        <v>11</v>
      </c>
      <c r="E267" s="10">
        <v>44250</v>
      </c>
      <c r="F267" s="32"/>
      <c r="G267" s="32"/>
      <c r="H267" s="10">
        <f t="shared" si="6"/>
        <v>44250</v>
      </c>
    </row>
    <row r="268" spans="1:8" x14ac:dyDescent="0.25">
      <c r="A268" s="2">
        <f t="shared" si="7"/>
        <v>243</v>
      </c>
      <c r="B268" s="8" t="s">
        <v>339</v>
      </c>
      <c r="C268" s="8" t="s">
        <v>110</v>
      </c>
      <c r="D268" s="9" t="s">
        <v>11</v>
      </c>
      <c r="E268" s="10">
        <v>0</v>
      </c>
      <c r="F268" s="32"/>
      <c r="G268" s="32"/>
      <c r="H268" s="10">
        <f t="shared" ref="H268:H278" si="8">E268+F268-G268</f>
        <v>0</v>
      </c>
    </row>
    <row r="269" spans="1:8" x14ac:dyDescent="0.25">
      <c r="A269" s="2">
        <f>A268+1</f>
        <v>244</v>
      </c>
      <c r="B269" s="8" t="s">
        <v>340</v>
      </c>
      <c r="C269" s="8" t="s">
        <v>341</v>
      </c>
      <c r="D269" s="9" t="s">
        <v>11</v>
      </c>
      <c r="E269" s="10">
        <v>1808302.8</v>
      </c>
      <c r="F269" s="32"/>
      <c r="G269" s="32"/>
      <c r="H269" s="10">
        <f t="shared" si="8"/>
        <v>1808302.8</v>
      </c>
    </row>
    <row r="270" spans="1:8" x14ac:dyDescent="0.25">
      <c r="A270" s="2">
        <f t="shared" si="7"/>
        <v>245</v>
      </c>
      <c r="B270" s="8" t="s">
        <v>342</v>
      </c>
      <c r="C270" s="8" t="s">
        <v>343</v>
      </c>
      <c r="D270" s="9" t="s">
        <v>11</v>
      </c>
      <c r="E270" s="10">
        <v>221000</v>
      </c>
      <c r="F270" s="32"/>
      <c r="G270" s="32"/>
      <c r="H270" s="10">
        <f t="shared" si="8"/>
        <v>221000</v>
      </c>
    </row>
    <row r="271" spans="1:8" x14ac:dyDescent="0.25">
      <c r="A271" s="2">
        <f t="shared" si="7"/>
        <v>246</v>
      </c>
      <c r="B271" s="8" t="s">
        <v>344</v>
      </c>
      <c r="C271" s="13" t="s">
        <v>36</v>
      </c>
      <c r="D271" s="9" t="s">
        <v>11</v>
      </c>
      <c r="E271" s="10">
        <v>17700</v>
      </c>
      <c r="F271" s="32"/>
      <c r="G271" s="32"/>
      <c r="H271" s="10">
        <f t="shared" si="8"/>
        <v>17700</v>
      </c>
    </row>
    <row r="272" spans="1:8" x14ac:dyDescent="0.25">
      <c r="A272" s="2">
        <f t="shared" si="7"/>
        <v>247</v>
      </c>
      <c r="B272" s="11" t="s">
        <v>345</v>
      </c>
      <c r="C272" s="11" t="s">
        <v>346</v>
      </c>
      <c r="D272" s="2" t="s">
        <v>11</v>
      </c>
      <c r="E272" s="10">
        <v>17700</v>
      </c>
      <c r="F272" s="32"/>
      <c r="G272" s="32"/>
      <c r="H272" s="10">
        <f t="shared" si="8"/>
        <v>17700</v>
      </c>
    </row>
    <row r="273" spans="1:8" x14ac:dyDescent="0.25">
      <c r="A273" s="2">
        <f t="shared" si="7"/>
        <v>248</v>
      </c>
      <c r="B273" s="11" t="s">
        <v>347</v>
      </c>
      <c r="C273" s="11" t="s">
        <v>26</v>
      </c>
      <c r="D273" s="2" t="s">
        <v>11</v>
      </c>
      <c r="E273" s="10">
        <v>35164</v>
      </c>
      <c r="F273" s="32"/>
      <c r="G273" s="32"/>
      <c r="H273" s="10">
        <f t="shared" si="8"/>
        <v>35164</v>
      </c>
    </row>
    <row r="274" spans="1:8" x14ac:dyDescent="0.25">
      <c r="A274" s="2">
        <f t="shared" si="7"/>
        <v>249</v>
      </c>
      <c r="B274" s="11" t="s">
        <v>348</v>
      </c>
      <c r="C274" s="11" t="s">
        <v>349</v>
      </c>
      <c r="D274" s="2" t="s">
        <v>11</v>
      </c>
      <c r="E274" s="10">
        <v>0</v>
      </c>
      <c r="F274" s="32">
        <v>27952.35</v>
      </c>
      <c r="G274" s="32">
        <v>27952.35</v>
      </c>
      <c r="H274" s="10">
        <f t="shared" si="8"/>
        <v>0</v>
      </c>
    </row>
    <row r="275" spans="1:8" x14ac:dyDescent="0.25">
      <c r="A275" s="2">
        <f t="shared" si="7"/>
        <v>250</v>
      </c>
      <c r="B275" s="11" t="s">
        <v>350</v>
      </c>
      <c r="C275" s="11" t="s">
        <v>351</v>
      </c>
      <c r="D275" s="2" t="s">
        <v>11</v>
      </c>
      <c r="E275" s="10">
        <v>22774</v>
      </c>
      <c r="F275" s="32"/>
      <c r="G275" s="32">
        <v>22774</v>
      </c>
      <c r="H275" s="10">
        <f t="shared" si="8"/>
        <v>0</v>
      </c>
    </row>
    <row r="276" spans="1:8" x14ac:dyDescent="0.25">
      <c r="A276" s="2">
        <f t="shared" si="7"/>
        <v>251</v>
      </c>
      <c r="B276" s="11" t="s">
        <v>352</v>
      </c>
      <c r="C276" s="11" t="s">
        <v>353</v>
      </c>
      <c r="D276" s="2" t="s">
        <v>11</v>
      </c>
      <c r="E276" s="10">
        <v>101161.4</v>
      </c>
      <c r="F276" s="32"/>
      <c r="G276" s="32"/>
      <c r="H276" s="10">
        <f t="shared" si="8"/>
        <v>101161.4</v>
      </c>
    </row>
    <row r="277" spans="1:8" x14ac:dyDescent="0.25">
      <c r="A277" s="2">
        <f t="shared" ref="A277" si="9">A276+1</f>
        <v>252</v>
      </c>
      <c r="B277" s="11" t="s">
        <v>354</v>
      </c>
      <c r="C277" s="11" t="s">
        <v>238</v>
      </c>
      <c r="D277" s="2" t="s">
        <v>11</v>
      </c>
      <c r="E277" s="10">
        <v>7316</v>
      </c>
      <c r="F277" s="3"/>
      <c r="G277" s="3"/>
      <c r="H277" s="10">
        <f t="shared" si="8"/>
        <v>7316</v>
      </c>
    </row>
    <row r="278" spans="1:8" x14ac:dyDescent="0.25">
      <c r="A278" s="2"/>
      <c r="B278" s="17" t="s">
        <v>355</v>
      </c>
      <c r="C278" s="18"/>
      <c r="D278" s="19"/>
      <c r="E278" s="28">
        <f>SUM(E10:E277)</f>
        <v>172768880.58000004</v>
      </c>
      <c r="F278" s="10">
        <f>SUM(F10:F277)</f>
        <v>11156462.68</v>
      </c>
      <c r="G278" s="10">
        <f>SUM(G10:G277)</f>
        <v>12964912.810000001</v>
      </c>
      <c r="H278" s="10">
        <f t="shared" si="8"/>
        <v>170960430.45000005</v>
      </c>
    </row>
    <row r="279" spans="1:8" x14ac:dyDescent="0.25">
      <c r="E279" s="29"/>
      <c r="H279" s="4"/>
    </row>
    <row r="280" spans="1:8" x14ac:dyDescent="0.25">
      <c r="D280" s="4"/>
      <c r="E280" s="4"/>
      <c r="F280" s="7"/>
      <c r="G280" s="7"/>
      <c r="H280" s="7"/>
    </row>
    <row r="281" spans="1:8" x14ac:dyDescent="0.25">
      <c r="B281" s="1" t="s">
        <v>356</v>
      </c>
      <c r="E281" s="4"/>
      <c r="F281" s="7"/>
      <c r="G281" s="7"/>
      <c r="H281" s="7"/>
    </row>
    <row r="282" spans="1:8" ht="15" customHeight="1" x14ac:dyDescent="0.25">
      <c r="A282" s="47" t="s">
        <v>357</v>
      </c>
      <c r="B282" s="47"/>
      <c r="C282" s="47"/>
      <c r="D282" s="30"/>
      <c r="E282" s="4"/>
      <c r="F282" s="7"/>
      <c r="G282" s="7"/>
      <c r="H282" s="5"/>
    </row>
    <row r="283" spans="1:8" x14ac:dyDescent="0.25">
      <c r="A283" s="47"/>
      <c r="B283" s="47"/>
      <c r="C283" s="47"/>
      <c r="D283" s="33"/>
      <c r="E283" s="4"/>
      <c r="F283" s="7"/>
      <c r="G283" s="7"/>
      <c r="H283" s="4"/>
    </row>
    <row r="284" spans="1:8" x14ac:dyDescent="0.25">
      <c r="H284" s="4"/>
    </row>
    <row r="285" spans="1:8" x14ac:dyDescent="0.25">
      <c r="H285" s="4"/>
    </row>
  </sheetData>
  <mergeCells count="4">
    <mergeCell ref="A4:E4"/>
    <mergeCell ref="A5:E5"/>
    <mergeCell ref="A6:E6"/>
    <mergeCell ref="A282:C28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9"/>
  <sheetViews>
    <sheetView workbookViewId="0">
      <selection activeCell="B2" sqref="A2:H269"/>
    </sheetView>
  </sheetViews>
  <sheetFormatPr baseColWidth="10" defaultRowHeight="15" x14ac:dyDescent="0.25"/>
  <cols>
    <col min="2" max="2" width="22.7109375" customWidth="1"/>
    <col min="3" max="3" width="36.28515625" customWidth="1"/>
    <col min="4" max="4" width="20.140625" customWidth="1"/>
    <col min="5" max="5" width="15.140625" customWidth="1"/>
    <col min="6" max="6" width="13.140625" bestFit="1" customWidth="1"/>
    <col min="7" max="7" width="13.7109375" bestFit="1" customWidth="1"/>
    <col min="8" max="8" width="15.285156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21" x14ac:dyDescent="0.35">
      <c r="A4" s="48" t="s">
        <v>0</v>
      </c>
      <c r="B4" s="48"/>
      <c r="C4" s="48"/>
      <c r="D4" s="48"/>
      <c r="E4" s="48"/>
      <c r="F4" s="1"/>
      <c r="G4" s="1"/>
      <c r="H4" s="1"/>
    </row>
    <row r="5" spans="1:8" ht="15.75" x14ac:dyDescent="0.25">
      <c r="A5" s="49" t="s">
        <v>1</v>
      </c>
      <c r="B5" s="49"/>
      <c r="C5" s="49"/>
      <c r="D5" s="49"/>
      <c r="E5" s="49"/>
      <c r="F5" s="1"/>
      <c r="G5" s="1"/>
      <c r="H5" s="1"/>
    </row>
    <row r="6" spans="1:8" x14ac:dyDescent="0.25">
      <c r="A6" s="50" t="s">
        <v>425</v>
      </c>
      <c r="B6" s="50"/>
      <c r="C6" s="50"/>
      <c r="D6" s="50"/>
      <c r="E6" s="50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 t="s">
        <v>2</v>
      </c>
      <c r="B8" s="1"/>
      <c r="C8" s="1"/>
      <c r="D8" s="1"/>
      <c r="E8" s="21"/>
      <c r="F8" s="1"/>
      <c r="G8" s="1"/>
      <c r="H8" s="1"/>
    </row>
    <row r="9" spans="1:8" ht="45" x14ac:dyDescent="0.25">
      <c r="A9" s="22" t="s">
        <v>3</v>
      </c>
      <c r="B9" s="22" t="s">
        <v>4</v>
      </c>
      <c r="C9" s="22" t="s">
        <v>5</v>
      </c>
      <c r="D9" s="22" t="s">
        <v>6</v>
      </c>
      <c r="E9" s="22" t="s">
        <v>7</v>
      </c>
      <c r="F9" s="43" t="s">
        <v>411</v>
      </c>
      <c r="G9" s="20" t="s">
        <v>412</v>
      </c>
      <c r="H9" s="20" t="s">
        <v>8</v>
      </c>
    </row>
    <row r="10" spans="1:8" x14ac:dyDescent="0.25">
      <c r="A10" s="2">
        <v>1</v>
      </c>
      <c r="B10" s="8" t="s">
        <v>9</v>
      </c>
      <c r="C10" s="8" t="s">
        <v>10</v>
      </c>
      <c r="D10" s="9" t="s">
        <v>11</v>
      </c>
      <c r="E10" s="10">
        <v>2123204.91</v>
      </c>
      <c r="F10" s="16">
        <v>154540.79999999999</v>
      </c>
      <c r="G10" s="16">
        <f>318365.49+309244.9</f>
        <v>627610.39</v>
      </c>
      <c r="H10" s="10">
        <f>E10+F10-G10</f>
        <v>1650135.3199999998</v>
      </c>
    </row>
    <row r="11" spans="1:8" x14ac:dyDescent="0.25">
      <c r="A11" s="2">
        <f>A10+1</f>
        <v>2</v>
      </c>
      <c r="B11" s="8" t="s">
        <v>14</v>
      </c>
      <c r="C11" s="8" t="s">
        <v>15</v>
      </c>
      <c r="D11" s="9" t="s">
        <v>11</v>
      </c>
      <c r="E11" s="10">
        <v>0</v>
      </c>
      <c r="F11" s="16">
        <v>33040</v>
      </c>
      <c r="G11" s="16"/>
      <c r="H11" s="10">
        <f t="shared" ref="H11:H69" si="0">E11+F11-G11</f>
        <v>33040</v>
      </c>
    </row>
    <row r="12" spans="1:8" x14ac:dyDescent="0.25">
      <c r="A12" s="2">
        <f t="shared" ref="A12:A75" si="1">A11+1</f>
        <v>3</v>
      </c>
      <c r="B12" s="11" t="s">
        <v>16</v>
      </c>
      <c r="C12" s="8" t="s">
        <v>17</v>
      </c>
      <c r="D12" s="9" t="s">
        <v>11</v>
      </c>
      <c r="E12" s="10">
        <v>19260</v>
      </c>
      <c r="F12" s="16"/>
      <c r="G12" s="16"/>
      <c r="H12" s="10">
        <f t="shared" si="0"/>
        <v>19260</v>
      </c>
    </row>
    <row r="13" spans="1:8" x14ac:dyDescent="0.25">
      <c r="A13" s="2">
        <f t="shared" si="1"/>
        <v>4</v>
      </c>
      <c r="B13" s="11" t="s">
        <v>18</v>
      </c>
      <c r="C13" s="8" t="s">
        <v>17</v>
      </c>
      <c r="D13" s="9" t="s">
        <v>11</v>
      </c>
      <c r="E13" s="10">
        <v>34500</v>
      </c>
      <c r="F13" s="16"/>
      <c r="G13" s="16"/>
      <c r="H13" s="10">
        <f t="shared" si="0"/>
        <v>34500</v>
      </c>
    </row>
    <row r="14" spans="1:8" x14ac:dyDescent="0.25">
      <c r="A14" s="2">
        <f t="shared" si="1"/>
        <v>5</v>
      </c>
      <c r="B14" s="11" t="s">
        <v>19</v>
      </c>
      <c r="C14" s="8" t="s">
        <v>20</v>
      </c>
      <c r="D14" s="9" t="s">
        <v>11</v>
      </c>
      <c r="E14" s="10">
        <v>148759.65</v>
      </c>
      <c r="F14" s="16"/>
      <c r="G14" s="16"/>
      <c r="H14" s="10">
        <f t="shared" si="0"/>
        <v>148759.65</v>
      </c>
    </row>
    <row r="15" spans="1:8" x14ac:dyDescent="0.25">
      <c r="A15" s="2">
        <f t="shared" si="1"/>
        <v>6</v>
      </c>
      <c r="B15" s="11" t="s">
        <v>21</v>
      </c>
      <c r="C15" s="12" t="s">
        <v>22</v>
      </c>
      <c r="D15" s="9" t="s">
        <v>11</v>
      </c>
      <c r="E15" s="10">
        <v>260396.5</v>
      </c>
      <c r="F15" s="16"/>
      <c r="G15" s="16"/>
      <c r="H15" s="10">
        <f t="shared" si="0"/>
        <v>260396.5</v>
      </c>
    </row>
    <row r="16" spans="1:8" x14ac:dyDescent="0.25">
      <c r="A16" s="2">
        <f t="shared" si="1"/>
        <v>7</v>
      </c>
      <c r="B16" s="8" t="s">
        <v>23</v>
      </c>
      <c r="C16" s="13" t="s">
        <v>24</v>
      </c>
      <c r="D16" s="9" t="s">
        <v>11</v>
      </c>
      <c r="E16" s="10">
        <v>766760.4</v>
      </c>
      <c r="F16" s="16"/>
      <c r="G16" s="16"/>
      <c r="H16" s="10">
        <f t="shared" si="0"/>
        <v>766760.4</v>
      </c>
    </row>
    <row r="17" spans="1:8" x14ac:dyDescent="0.25">
      <c r="A17" s="2">
        <f t="shared" si="1"/>
        <v>8</v>
      </c>
      <c r="B17" s="8" t="s">
        <v>25</v>
      </c>
      <c r="C17" s="9" t="s">
        <v>26</v>
      </c>
      <c r="D17" s="9" t="s">
        <v>11</v>
      </c>
      <c r="E17" s="10">
        <v>38000</v>
      </c>
      <c r="F17" s="16"/>
      <c r="G17" s="16"/>
      <c r="H17" s="10">
        <f t="shared" si="0"/>
        <v>38000</v>
      </c>
    </row>
    <row r="18" spans="1:8" x14ac:dyDescent="0.25">
      <c r="A18" s="2">
        <f t="shared" si="1"/>
        <v>9</v>
      </c>
      <c r="B18" s="8" t="s">
        <v>27</v>
      </c>
      <c r="C18" s="13" t="s">
        <v>28</v>
      </c>
      <c r="D18" s="9" t="s">
        <v>11</v>
      </c>
      <c r="E18" s="10">
        <v>13624680.939999999</v>
      </c>
      <c r="F18" s="16">
        <v>1408200</v>
      </c>
      <c r="G18" s="16">
        <f>1062000+987000</f>
        <v>2049000</v>
      </c>
      <c r="H18" s="10">
        <f t="shared" si="0"/>
        <v>12983880.939999999</v>
      </c>
    </row>
    <row r="19" spans="1:8" x14ac:dyDescent="0.25">
      <c r="A19" s="2">
        <f t="shared" si="1"/>
        <v>10</v>
      </c>
      <c r="B19" s="8" t="s">
        <v>29</v>
      </c>
      <c r="C19" s="8" t="s">
        <v>30</v>
      </c>
      <c r="D19" s="9" t="s">
        <v>11</v>
      </c>
      <c r="E19" s="10">
        <v>876380</v>
      </c>
      <c r="F19" s="16">
        <v>153840.14000000001</v>
      </c>
      <c r="G19" s="16"/>
      <c r="H19" s="10">
        <f t="shared" si="0"/>
        <v>1030220.14</v>
      </c>
    </row>
    <row r="20" spans="1:8" x14ac:dyDescent="0.25">
      <c r="A20" s="2">
        <f t="shared" si="1"/>
        <v>11</v>
      </c>
      <c r="B20" s="8" t="s">
        <v>31</v>
      </c>
      <c r="C20" s="8" t="s">
        <v>32</v>
      </c>
      <c r="D20" s="9" t="s">
        <v>11</v>
      </c>
      <c r="E20" s="10">
        <v>4154636</v>
      </c>
      <c r="F20" s="16"/>
      <c r="G20" s="16"/>
      <c r="H20" s="10">
        <f t="shared" si="0"/>
        <v>4154636</v>
      </c>
    </row>
    <row r="21" spans="1:8" x14ac:dyDescent="0.25">
      <c r="A21" s="2">
        <f t="shared" si="1"/>
        <v>12</v>
      </c>
      <c r="B21" s="8" t="s">
        <v>33</v>
      </c>
      <c r="C21" s="8" t="s">
        <v>34</v>
      </c>
      <c r="D21" s="9" t="s">
        <v>11</v>
      </c>
      <c r="E21" s="10">
        <v>665000</v>
      </c>
      <c r="F21" s="16"/>
      <c r="G21" s="16"/>
      <c r="H21" s="10">
        <f t="shared" si="0"/>
        <v>665000</v>
      </c>
    </row>
    <row r="22" spans="1:8" x14ac:dyDescent="0.25">
      <c r="A22" s="2">
        <f t="shared" si="1"/>
        <v>13</v>
      </c>
      <c r="B22" s="8" t="s">
        <v>35</v>
      </c>
      <c r="C22" s="8" t="s">
        <v>36</v>
      </c>
      <c r="D22" s="9" t="s">
        <v>11</v>
      </c>
      <c r="E22" s="10">
        <v>12000</v>
      </c>
      <c r="F22" s="16"/>
      <c r="G22" s="16"/>
      <c r="H22" s="10">
        <f t="shared" si="0"/>
        <v>12000</v>
      </c>
    </row>
    <row r="23" spans="1:8" x14ac:dyDescent="0.25">
      <c r="A23" s="2">
        <f t="shared" si="1"/>
        <v>14</v>
      </c>
      <c r="B23" s="8" t="s">
        <v>37</v>
      </c>
      <c r="C23" s="8" t="s">
        <v>38</v>
      </c>
      <c r="D23" s="9" t="s">
        <v>11</v>
      </c>
      <c r="E23" s="10">
        <v>1546000</v>
      </c>
      <c r="F23" s="16">
        <v>34000</v>
      </c>
      <c r="G23" s="16">
        <v>400000</v>
      </c>
      <c r="H23" s="10">
        <f t="shared" si="0"/>
        <v>1180000</v>
      </c>
    </row>
    <row r="24" spans="1:8" x14ac:dyDescent="0.25">
      <c r="A24" s="2">
        <f t="shared" si="1"/>
        <v>15</v>
      </c>
      <c r="B24" s="8" t="s">
        <v>358</v>
      </c>
      <c r="C24" s="8" t="s">
        <v>359</v>
      </c>
      <c r="D24" s="9" t="s">
        <v>11</v>
      </c>
      <c r="E24" s="10">
        <v>31060.46</v>
      </c>
      <c r="F24" s="16"/>
      <c r="G24" s="16">
        <f>10684.9+8051.14+12324.42</f>
        <v>31060.46</v>
      </c>
      <c r="H24" s="10">
        <f t="shared" si="0"/>
        <v>0</v>
      </c>
    </row>
    <row r="25" spans="1:8" x14ac:dyDescent="0.25">
      <c r="A25" s="2">
        <f t="shared" si="1"/>
        <v>16</v>
      </c>
      <c r="B25" s="8" t="s">
        <v>408</v>
      </c>
      <c r="C25" s="8" t="s">
        <v>28</v>
      </c>
      <c r="D25" s="9" t="s">
        <v>11</v>
      </c>
      <c r="E25" s="10">
        <v>356000</v>
      </c>
      <c r="F25" s="16"/>
      <c r="G25" s="16"/>
      <c r="H25" s="10">
        <f t="shared" si="0"/>
        <v>356000</v>
      </c>
    </row>
    <row r="26" spans="1:8" s="1" customFormat="1" x14ac:dyDescent="0.25">
      <c r="A26" s="2">
        <f t="shared" si="1"/>
        <v>17</v>
      </c>
      <c r="B26" s="8" t="s">
        <v>413</v>
      </c>
      <c r="C26" s="8" t="s">
        <v>28</v>
      </c>
      <c r="D26" s="9" t="s">
        <v>11</v>
      </c>
      <c r="E26" s="10">
        <v>0</v>
      </c>
      <c r="F26" s="16">
        <v>30000</v>
      </c>
      <c r="G26" s="16"/>
      <c r="H26" s="10">
        <f t="shared" si="0"/>
        <v>30000</v>
      </c>
    </row>
    <row r="27" spans="1:8" x14ac:dyDescent="0.25">
      <c r="A27" s="2">
        <f t="shared" si="1"/>
        <v>18</v>
      </c>
      <c r="B27" s="8" t="s">
        <v>40</v>
      </c>
      <c r="C27" s="8" t="s">
        <v>26</v>
      </c>
      <c r="D27" s="9" t="s">
        <v>11</v>
      </c>
      <c r="E27" s="10">
        <v>282600</v>
      </c>
      <c r="F27" s="16"/>
      <c r="G27" s="16"/>
      <c r="H27" s="10">
        <f t="shared" si="0"/>
        <v>282600</v>
      </c>
    </row>
    <row r="28" spans="1:8" x14ac:dyDescent="0.25">
      <c r="A28" s="2">
        <f t="shared" si="1"/>
        <v>19</v>
      </c>
      <c r="B28" s="8" t="s">
        <v>41</v>
      </c>
      <c r="C28" s="8" t="s">
        <v>42</v>
      </c>
      <c r="D28" s="9" t="s">
        <v>11</v>
      </c>
      <c r="E28" s="10">
        <v>784000</v>
      </c>
      <c r="F28" s="16"/>
      <c r="G28" s="16"/>
      <c r="H28" s="10">
        <f t="shared" si="0"/>
        <v>784000</v>
      </c>
    </row>
    <row r="29" spans="1:8" x14ac:dyDescent="0.25">
      <c r="A29" s="2">
        <f t="shared" si="1"/>
        <v>20</v>
      </c>
      <c r="B29" s="8" t="s">
        <v>43</v>
      </c>
      <c r="C29" s="8" t="s">
        <v>30</v>
      </c>
      <c r="D29" s="9" t="s">
        <v>11</v>
      </c>
      <c r="E29" s="10">
        <v>166489.5</v>
      </c>
      <c r="F29" s="16"/>
      <c r="G29" s="16"/>
      <c r="H29" s="10">
        <f t="shared" si="0"/>
        <v>166489.5</v>
      </c>
    </row>
    <row r="30" spans="1:8" x14ac:dyDescent="0.25">
      <c r="A30" s="2">
        <f t="shared" si="1"/>
        <v>21</v>
      </c>
      <c r="B30" s="8" t="s">
        <v>44</v>
      </c>
      <c r="C30" s="8" t="s">
        <v>45</v>
      </c>
      <c r="D30" s="9" t="s">
        <v>11</v>
      </c>
      <c r="E30" s="10">
        <v>733708.11</v>
      </c>
      <c r="F30" s="16">
        <v>162524.84</v>
      </c>
      <c r="G30" s="16">
        <v>27476.06</v>
      </c>
      <c r="H30" s="10">
        <f t="shared" si="0"/>
        <v>868756.8899999999</v>
      </c>
    </row>
    <row r="31" spans="1:8" x14ac:dyDescent="0.25">
      <c r="A31" s="2">
        <f t="shared" si="1"/>
        <v>22</v>
      </c>
      <c r="B31" s="8" t="s">
        <v>46</v>
      </c>
      <c r="C31" s="8" t="s">
        <v>26</v>
      </c>
      <c r="D31" s="9" t="s">
        <v>11</v>
      </c>
      <c r="E31" s="10">
        <v>275000</v>
      </c>
      <c r="F31" s="16"/>
      <c r="G31" s="16">
        <v>275000</v>
      </c>
      <c r="H31" s="10">
        <f t="shared" si="0"/>
        <v>0</v>
      </c>
    </row>
    <row r="32" spans="1:8" x14ac:dyDescent="0.25">
      <c r="A32" s="2">
        <f t="shared" si="1"/>
        <v>23</v>
      </c>
      <c r="B32" s="8" t="s">
        <v>47</v>
      </c>
      <c r="C32" s="8" t="s">
        <v>48</v>
      </c>
      <c r="D32" s="9" t="s">
        <v>11</v>
      </c>
      <c r="E32" s="10">
        <v>22184</v>
      </c>
      <c r="F32" s="16"/>
      <c r="G32" s="16"/>
      <c r="H32" s="10">
        <f t="shared" si="0"/>
        <v>22184</v>
      </c>
    </row>
    <row r="33" spans="1:8" x14ac:dyDescent="0.25">
      <c r="A33" s="2">
        <f t="shared" si="1"/>
        <v>24</v>
      </c>
      <c r="B33" s="8" t="s">
        <v>49</v>
      </c>
      <c r="C33" s="8" t="s">
        <v>50</v>
      </c>
      <c r="D33" s="9" t="s">
        <v>11</v>
      </c>
      <c r="E33" s="10">
        <v>11800</v>
      </c>
      <c r="F33" s="16"/>
      <c r="G33" s="16"/>
      <c r="H33" s="10">
        <f t="shared" si="0"/>
        <v>11800</v>
      </c>
    </row>
    <row r="34" spans="1:8" x14ac:dyDescent="0.25">
      <c r="A34" s="2">
        <f t="shared" si="1"/>
        <v>25</v>
      </c>
      <c r="B34" s="8" t="s">
        <v>51</v>
      </c>
      <c r="C34" s="13" t="s">
        <v>52</v>
      </c>
      <c r="D34" s="9" t="s">
        <v>11</v>
      </c>
      <c r="E34" s="10">
        <v>1281554.94</v>
      </c>
      <c r="F34" s="16"/>
      <c r="G34" s="16">
        <v>402064</v>
      </c>
      <c r="H34" s="10">
        <f t="shared" si="0"/>
        <v>879490.94</v>
      </c>
    </row>
    <row r="35" spans="1:8" x14ac:dyDescent="0.25">
      <c r="A35" s="2">
        <f t="shared" si="1"/>
        <v>26</v>
      </c>
      <c r="B35" s="11" t="s">
        <v>53</v>
      </c>
      <c r="C35" s="8" t="s">
        <v>54</v>
      </c>
      <c r="D35" s="9" t="s">
        <v>11</v>
      </c>
      <c r="E35" s="10">
        <v>392530.16</v>
      </c>
      <c r="F35" s="16"/>
      <c r="G35" s="16"/>
      <c r="H35" s="10">
        <f t="shared" si="0"/>
        <v>392530.16</v>
      </c>
    </row>
    <row r="36" spans="1:8" x14ac:dyDescent="0.25">
      <c r="A36" s="2">
        <f t="shared" si="1"/>
        <v>27</v>
      </c>
      <c r="B36" s="11" t="s">
        <v>55</v>
      </c>
      <c r="C36" s="11" t="s">
        <v>26</v>
      </c>
      <c r="D36" s="9" t="s">
        <v>11</v>
      </c>
      <c r="E36" s="10">
        <v>47200</v>
      </c>
      <c r="F36" s="16"/>
      <c r="G36" s="16"/>
      <c r="H36" s="10">
        <f t="shared" si="0"/>
        <v>47200</v>
      </c>
    </row>
    <row r="37" spans="1:8" x14ac:dyDescent="0.25">
      <c r="A37" s="2">
        <f t="shared" si="1"/>
        <v>28</v>
      </c>
      <c r="B37" s="8" t="s">
        <v>56</v>
      </c>
      <c r="C37" s="8" t="s">
        <v>57</v>
      </c>
      <c r="D37" s="9" t="s">
        <v>11</v>
      </c>
      <c r="E37" s="10">
        <v>239244.6</v>
      </c>
      <c r="F37" s="16"/>
      <c r="G37" s="16"/>
      <c r="H37" s="10">
        <f t="shared" si="0"/>
        <v>239244.6</v>
      </c>
    </row>
    <row r="38" spans="1:8" x14ac:dyDescent="0.25">
      <c r="A38" s="2">
        <f t="shared" si="1"/>
        <v>29</v>
      </c>
      <c r="B38" s="8" t="s">
        <v>362</v>
      </c>
      <c r="C38" s="8" t="s">
        <v>363</v>
      </c>
      <c r="D38" s="9" t="s">
        <v>11</v>
      </c>
      <c r="E38" s="10">
        <v>38880.01</v>
      </c>
      <c r="F38" s="16"/>
      <c r="G38" s="16">
        <v>38880.01</v>
      </c>
      <c r="H38" s="10">
        <f t="shared" si="0"/>
        <v>0</v>
      </c>
    </row>
    <row r="39" spans="1:8" x14ac:dyDescent="0.25">
      <c r="A39" s="2">
        <f t="shared" si="1"/>
        <v>30</v>
      </c>
      <c r="B39" s="11" t="s">
        <v>60</v>
      </c>
      <c r="C39" s="12" t="s">
        <v>61</v>
      </c>
      <c r="D39" s="9" t="s">
        <v>11</v>
      </c>
      <c r="E39" s="10">
        <v>287212</v>
      </c>
      <c r="F39" s="16"/>
      <c r="G39" s="16">
        <v>287212</v>
      </c>
      <c r="H39" s="10">
        <f t="shared" si="0"/>
        <v>0</v>
      </c>
    </row>
    <row r="40" spans="1:8" x14ac:dyDescent="0.25">
      <c r="A40" s="2">
        <f t="shared" si="1"/>
        <v>31</v>
      </c>
      <c r="B40" s="11" t="s">
        <v>62</v>
      </c>
      <c r="C40" s="11" t="s">
        <v>63</v>
      </c>
      <c r="D40" s="9" t="s">
        <v>11</v>
      </c>
      <c r="E40" s="10">
        <v>199602.90000000002</v>
      </c>
      <c r="F40" s="16"/>
      <c r="G40" s="16">
        <v>199602.9</v>
      </c>
      <c r="H40" s="10">
        <f t="shared" si="0"/>
        <v>0</v>
      </c>
    </row>
    <row r="41" spans="1:8" x14ac:dyDescent="0.25">
      <c r="A41" s="2">
        <f t="shared" si="1"/>
        <v>32</v>
      </c>
      <c r="B41" s="8" t="s">
        <v>64</v>
      </c>
      <c r="C41" s="8" t="s">
        <v>65</v>
      </c>
      <c r="D41" s="9" t="s">
        <v>11</v>
      </c>
      <c r="E41" s="10">
        <v>2717235.3</v>
      </c>
      <c r="F41" s="16"/>
      <c r="G41" s="16"/>
      <c r="H41" s="10">
        <f t="shared" si="0"/>
        <v>2717235.3</v>
      </c>
    </row>
    <row r="42" spans="1:8" x14ac:dyDescent="0.25">
      <c r="A42" s="2">
        <f t="shared" si="1"/>
        <v>33</v>
      </c>
      <c r="B42" s="8" t="s">
        <v>66</v>
      </c>
      <c r="C42" s="13" t="s">
        <v>67</v>
      </c>
      <c r="D42" s="9" t="s">
        <v>11</v>
      </c>
      <c r="E42" s="10">
        <v>229292</v>
      </c>
      <c r="F42" s="16"/>
      <c r="G42" s="16"/>
      <c r="H42" s="10">
        <f t="shared" si="0"/>
        <v>229292</v>
      </c>
    </row>
    <row r="43" spans="1:8" x14ac:dyDescent="0.25">
      <c r="A43" s="2">
        <f t="shared" si="1"/>
        <v>34</v>
      </c>
      <c r="B43" s="12" t="s">
        <v>68</v>
      </c>
      <c r="C43" s="12" t="s">
        <v>69</v>
      </c>
      <c r="D43" s="9" t="s">
        <v>11</v>
      </c>
      <c r="E43" s="10">
        <v>0</v>
      </c>
      <c r="F43" s="16">
        <v>180720</v>
      </c>
      <c r="G43" s="16"/>
      <c r="H43" s="10">
        <f t="shared" si="0"/>
        <v>180720</v>
      </c>
    </row>
    <row r="44" spans="1:8" x14ac:dyDescent="0.25">
      <c r="A44" s="2">
        <f t="shared" si="1"/>
        <v>35</v>
      </c>
      <c r="B44" s="8" t="s">
        <v>70</v>
      </c>
      <c r="C44" s="8" t="s">
        <v>71</v>
      </c>
      <c r="D44" s="9" t="s">
        <v>11</v>
      </c>
      <c r="E44" s="10">
        <v>564430.05000000005</v>
      </c>
      <c r="F44" s="16"/>
      <c r="G44" s="16"/>
      <c r="H44" s="10">
        <f t="shared" si="0"/>
        <v>564430.05000000005</v>
      </c>
    </row>
    <row r="45" spans="1:8" x14ac:dyDescent="0.25">
      <c r="A45" s="2">
        <f t="shared" si="1"/>
        <v>36</v>
      </c>
      <c r="B45" s="8" t="s">
        <v>72</v>
      </c>
      <c r="C45" s="8" t="s">
        <v>73</v>
      </c>
      <c r="D45" s="9" t="s">
        <v>11</v>
      </c>
      <c r="E45" s="10">
        <v>198712</v>
      </c>
      <c r="F45" s="16"/>
      <c r="G45" s="16"/>
      <c r="H45" s="10">
        <f t="shared" si="0"/>
        <v>198712</v>
      </c>
    </row>
    <row r="46" spans="1:8" x14ac:dyDescent="0.25">
      <c r="A46" s="2">
        <f t="shared" si="1"/>
        <v>37</v>
      </c>
      <c r="B46" s="8" t="s">
        <v>74</v>
      </c>
      <c r="C46" s="8" t="s">
        <v>75</v>
      </c>
      <c r="D46" s="9" t="s">
        <v>11</v>
      </c>
      <c r="E46" s="10">
        <v>61684.5</v>
      </c>
      <c r="F46" s="16"/>
      <c r="G46" s="16"/>
      <c r="H46" s="10">
        <f t="shared" si="0"/>
        <v>61684.5</v>
      </c>
    </row>
    <row r="47" spans="1:8" x14ac:dyDescent="0.25">
      <c r="A47" s="2">
        <f t="shared" si="1"/>
        <v>38</v>
      </c>
      <c r="B47" s="8" t="s">
        <v>76</v>
      </c>
      <c r="C47" s="8" t="s">
        <v>77</v>
      </c>
      <c r="D47" s="9" t="s">
        <v>11</v>
      </c>
      <c r="E47" s="10">
        <v>24721</v>
      </c>
      <c r="F47" s="16"/>
      <c r="G47" s="16"/>
      <c r="H47" s="10">
        <f t="shared" si="0"/>
        <v>24721</v>
      </c>
    </row>
    <row r="48" spans="1:8" x14ac:dyDescent="0.25">
      <c r="A48" s="2">
        <f t="shared" si="1"/>
        <v>39</v>
      </c>
      <c r="B48" s="23" t="s">
        <v>78</v>
      </c>
      <c r="C48" s="8" t="s">
        <v>79</v>
      </c>
      <c r="D48" s="9" t="s">
        <v>11</v>
      </c>
      <c r="E48" s="10">
        <v>53100</v>
      </c>
      <c r="F48" s="16"/>
      <c r="G48" s="16"/>
      <c r="H48" s="10">
        <f t="shared" si="0"/>
        <v>53100</v>
      </c>
    </row>
    <row r="49" spans="1:8" x14ac:dyDescent="0.25">
      <c r="A49" s="2">
        <f t="shared" si="1"/>
        <v>40</v>
      </c>
      <c r="B49" s="23" t="s">
        <v>80</v>
      </c>
      <c r="C49" s="13" t="s">
        <v>67</v>
      </c>
      <c r="D49" s="9" t="s">
        <v>11</v>
      </c>
      <c r="E49" s="10">
        <v>1430636.2999999998</v>
      </c>
      <c r="F49" s="16"/>
      <c r="G49" s="16">
        <v>448500</v>
      </c>
      <c r="H49" s="10">
        <f t="shared" si="0"/>
        <v>982136.29999999981</v>
      </c>
    </row>
    <row r="50" spans="1:8" x14ac:dyDescent="0.25">
      <c r="A50" s="2">
        <f t="shared" si="1"/>
        <v>41</v>
      </c>
      <c r="B50" s="12" t="s">
        <v>81</v>
      </c>
      <c r="C50" s="11" t="s">
        <v>82</v>
      </c>
      <c r="D50" s="9" t="s">
        <v>11</v>
      </c>
      <c r="E50" s="10">
        <v>125191.30000000002</v>
      </c>
      <c r="F50" s="16"/>
      <c r="G50" s="16"/>
      <c r="H50" s="10">
        <f t="shared" si="0"/>
        <v>125191.30000000002</v>
      </c>
    </row>
    <row r="51" spans="1:8" x14ac:dyDescent="0.25">
      <c r="A51" s="2">
        <f t="shared" si="1"/>
        <v>42</v>
      </c>
      <c r="B51" s="24" t="s">
        <v>83</v>
      </c>
      <c r="C51" s="8" t="s">
        <v>45</v>
      </c>
      <c r="D51" s="9" t="s">
        <v>11</v>
      </c>
      <c r="E51" s="10">
        <v>2713712.42</v>
      </c>
      <c r="F51" s="16">
        <v>152910</v>
      </c>
      <c r="G51" s="16">
        <f>177450+197400</f>
        <v>374850</v>
      </c>
      <c r="H51" s="10">
        <f t="shared" si="0"/>
        <v>2491772.42</v>
      </c>
    </row>
    <row r="52" spans="1:8" x14ac:dyDescent="0.25">
      <c r="A52" s="2">
        <f t="shared" si="1"/>
        <v>43</v>
      </c>
      <c r="B52" s="23" t="s">
        <v>84</v>
      </c>
      <c r="C52" s="8" t="s">
        <v>28</v>
      </c>
      <c r="D52" s="9" t="s">
        <v>11</v>
      </c>
      <c r="E52" s="10">
        <v>120000</v>
      </c>
      <c r="F52" s="16"/>
      <c r="G52" s="16"/>
      <c r="H52" s="10">
        <f t="shared" si="0"/>
        <v>120000</v>
      </c>
    </row>
    <row r="53" spans="1:8" x14ac:dyDescent="0.25">
      <c r="A53" s="2">
        <f t="shared" si="1"/>
        <v>44</v>
      </c>
      <c r="B53" s="23" t="s">
        <v>85</v>
      </c>
      <c r="C53" s="8" t="s">
        <v>26</v>
      </c>
      <c r="D53" s="9" t="s">
        <v>11</v>
      </c>
      <c r="E53" s="10">
        <v>318516</v>
      </c>
      <c r="F53" s="16"/>
      <c r="G53" s="16"/>
      <c r="H53" s="10">
        <f t="shared" si="0"/>
        <v>318516</v>
      </c>
    </row>
    <row r="54" spans="1:8" x14ac:dyDescent="0.25">
      <c r="A54" s="2">
        <f t="shared" si="1"/>
        <v>45</v>
      </c>
      <c r="B54" s="23" t="s">
        <v>86</v>
      </c>
      <c r="C54" s="8" t="s">
        <v>87</v>
      </c>
      <c r="D54" s="9" t="s">
        <v>11</v>
      </c>
      <c r="E54" s="10">
        <v>24249.599999999999</v>
      </c>
      <c r="F54" s="16"/>
      <c r="G54" s="16"/>
      <c r="H54" s="10">
        <f t="shared" si="0"/>
        <v>24249.599999999999</v>
      </c>
    </row>
    <row r="55" spans="1:8" x14ac:dyDescent="0.25">
      <c r="A55" s="2">
        <f t="shared" si="1"/>
        <v>46</v>
      </c>
      <c r="B55" s="23" t="s">
        <v>381</v>
      </c>
      <c r="C55" s="8" t="s">
        <v>26</v>
      </c>
      <c r="D55" s="9" t="s">
        <v>11</v>
      </c>
      <c r="E55" s="10">
        <v>265120</v>
      </c>
      <c r="F55" s="16"/>
      <c r="G55" s="16"/>
      <c r="H55" s="10">
        <f t="shared" si="0"/>
        <v>265120</v>
      </c>
    </row>
    <row r="56" spans="1:8" x14ac:dyDescent="0.25">
      <c r="A56" s="2">
        <f t="shared" si="1"/>
        <v>47</v>
      </c>
      <c r="B56" s="23" t="s">
        <v>88</v>
      </c>
      <c r="C56" s="8" t="s">
        <v>89</v>
      </c>
      <c r="D56" s="9" t="s">
        <v>11</v>
      </c>
      <c r="E56" s="10">
        <v>0</v>
      </c>
      <c r="F56" s="16">
        <v>14802.98</v>
      </c>
      <c r="G56" s="16"/>
      <c r="H56" s="10">
        <f t="shared" si="0"/>
        <v>14802.98</v>
      </c>
    </row>
    <row r="57" spans="1:8" x14ac:dyDescent="0.25">
      <c r="A57" s="2">
        <f t="shared" si="1"/>
        <v>48</v>
      </c>
      <c r="B57" s="23" t="s">
        <v>90</v>
      </c>
      <c r="C57" s="8" t="s">
        <v>91</v>
      </c>
      <c r="D57" s="9" t="s">
        <v>11</v>
      </c>
      <c r="E57" s="36">
        <v>359900</v>
      </c>
      <c r="F57" s="16">
        <v>719800</v>
      </c>
      <c r="G57" s="16">
        <f>359900+719800</f>
        <v>1079700</v>
      </c>
      <c r="H57" s="10">
        <f t="shared" si="0"/>
        <v>0</v>
      </c>
    </row>
    <row r="58" spans="1:8" x14ac:dyDescent="0.25">
      <c r="A58" s="2">
        <f t="shared" si="1"/>
        <v>49</v>
      </c>
      <c r="B58" s="23" t="s">
        <v>92</v>
      </c>
      <c r="C58" s="13" t="s">
        <v>45</v>
      </c>
      <c r="D58" s="9" t="s">
        <v>11</v>
      </c>
      <c r="E58" s="10">
        <v>692095.29999999993</v>
      </c>
      <c r="F58" s="16">
        <v>156919.79999999999</v>
      </c>
      <c r="G58" s="16">
        <f>86063.7+69174.8</f>
        <v>155238.5</v>
      </c>
      <c r="H58" s="10">
        <f t="shared" si="0"/>
        <v>693776.59999999986</v>
      </c>
    </row>
    <row r="59" spans="1:8" x14ac:dyDescent="0.25">
      <c r="A59" s="2">
        <f t="shared" si="1"/>
        <v>50</v>
      </c>
      <c r="B59" s="38" t="s">
        <v>394</v>
      </c>
      <c r="C59" s="39" t="s">
        <v>26</v>
      </c>
      <c r="D59" s="40" t="s">
        <v>11</v>
      </c>
      <c r="E59" s="42">
        <v>-248000</v>
      </c>
      <c r="F59" s="41"/>
      <c r="G59" s="41"/>
      <c r="H59" s="37">
        <f t="shared" si="0"/>
        <v>-248000</v>
      </c>
    </row>
    <row r="60" spans="1:8" x14ac:dyDescent="0.25">
      <c r="A60" s="2">
        <f t="shared" si="1"/>
        <v>51</v>
      </c>
      <c r="B60" s="23" t="s">
        <v>93</v>
      </c>
      <c r="C60" s="13" t="s">
        <v>26</v>
      </c>
      <c r="D60" s="9" t="s">
        <v>11</v>
      </c>
      <c r="E60" s="10">
        <v>683821.62</v>
      </c>
      <c r="F60" s="16"/>
      <c r="G60" s="16"/>
      <c r="H60" s="10">
        <f t="shared" si="0"/>
        <v>683821.62</v>
      </c>
    </row>
    <row r="61" spans="1:8" x14ac:dyDescent="0.25">
      <c r="A61" s="2">
        <f t="shared" si="1"/>
        <v>52</v>
      </c>
      <c r="B61" s="8" t="s">
        <v>94</v>
      </c>
      <c r="C61" s="8" t="s">
        <v>28</v>
      </c>
      <c r="D61" s="9" t="s">
        <v>11</v>
      </c>
      <c r="E61" s="10">
        <v>975</v>
      </c>
      <c r="F61" s="16"/>
      <c r="G61" s="16"/>
      <c r="H61" s="10">
        <f t="shared" si="0"/>
        <v>975</v>
      </c>
    </row>
    <row r="62" spans="1:8" x14ac:dyDescent="0.25">
      <c r="A62" s="2">
        <f t="shared" si="1"/>
        <v>53</v>
      </c>
      <c r="B62" s="8" t="s">
        <v>95</v>
      </c>
      <c r="C62" s="11" t="s">
        <v>26</v>
      </c>
      <c r="D62" s="9" t="s">
        <v>11</v>
      </c>
      <c r="E62" s="10">
        <v>38690</v>
      </c>
      <c r="F62" s="16"/>
      <c r="G62" s="16"/>
      <c r="H62" s="10">
        <f t="shared" si="0"/>
        <v>38690</v>
      </c>
    </row>
    <row r="63" spans="1:8" x14ac:dyDescent="0.25">
      <c r="A63" s="2">
        <f t="shared" si="1"/>
        <v>54</v>
      </c>
      <c r="B63" s="8" t="s">
        <v>98</v>
      </c>
      <c r="C63" s="8" t="s">
        <v>26</v>
      </c>
      <c r="D63" s="9" t="s">
        <v>11</v>
      </c>
      <c r="E63" s="10">
        <v>13000</v>
      </c>
      <c r="F63" s="16"/>
      <c r="G63" s="16"/>
      <c r="H63" s="10">
        <f t="shared" si="0"/>
        <v>13000</v>
      </c>
    </row>
    <row r="64" spans="1:8" x14ac:dyDescent="0.25">
      <c r="A64" s="2">
        <f t="shared" si="1"/>
        <v>55</v>
      </c>
      <c r="B64" s="8" t="s">
        <v>99</v>
      </c>
      <c r="C64" s="13" t="s">
        <v>100</v>
      </c>
      <c r="D64" s="9" t="s">
        <v>11</v>
      </c>
      <c r="E64" s="10">
        <v>331418.68999999994</v>
      </c>
      <c r="F64" s="16">
        <v>125181</v>
      </c>
      <c r="G64" s="16"/>
      <c r="H64" s="10">
        <f t="shared" si="0"/>
        <v>456599.68999999994</v>
      </c>
    </row>
    <row r="65" spans="1:8" x14ac:dyDescent="0.25">
      <c r="A65" s="2">
        <f t="shared" si="1"/>
        <v>56</v>
      </c>
      <c r="B65" s="8" t="s">
        <v>364</v>
      </c>
      <c r="C65" s="13" t="s">
        <v>365</v>
      </c>
      <c r="D65" s="9" t="s">
        <v>11</v>
      </c>
      <c r="E65" s="10">
        <v>254464.64000000001</v>
      </c>
      <c r="F65" s="16"/>
      <c r="G65" s="16"/>
      <c r="H65" s="10">
        <f t="shared" si="0"/>
        <v>254464.64000000001</v>
      </c>
    </row>
    <row r="66" spans="1:8" x14ac:dyDescent="0.25">
      <c r="A66" s="2">
        <f t="shared" si="1"/>
        <v>57</v>
      </c>
      <c r="B66" s="8" t="s">
        <v>383</v>
      </c>
      <c r="C66" s="13" t="s">
        <v>100</v>
      </c>
      <c r="D66" s="9" t="s">
        <v>11</v>
      </c>
      <c r="E66" s="10">
        <v>41300</v>
      </c>
      <c r="F66" s="16"/>
      <c r="G66" s="16"/>
      <c r="H66" s="10">
        <f t="shared" si="0"/>
        <v>41300</v>
      </c>
    </row>
    <row r="67" spans="1:8" x14ac:dyDescent="0.25">
      <c r="A67" s="2">
        <f t="shared" si="1"/>
        <v>58</v>
      </c>
      <c r="B67" s="8" t="s">
        <v>101</v>
      </c>
      <c r="C67" s="13" t="s">
        <v>102</v>
      </c>
      <c r="D67" s="9" t="s">
        <v>11</v>
      </c>
      <c r="E67" s="10">
        <v>490905.85000000003</v>
      </c>
      <c r="F67" s="16">
        <v>306807.3</v>
      </c>
      <c r="G67" s="16"/>
      <c r="H67" s="10">
        <f t="shared" si="0"/>
        <v>797713.15</v>
      </c>
    </row>
    <row r="68" spans="1:8" x14ac:dyDescent="0.25">
      <c r="A68" s="2">
        <f t="shared" si="1"/>
        <v>59</v>
      </c>
      <c r="B68" s="8" t="s">
        <v>366</v>
      </c>
      <c r="C68" s="13" t="s">
        <v>26</v>
      </c>
      <c r="D68" s="9" t="s">
        <v>11</v>
      </c>
      <c r="E68" s="10">
        <v>15493.4</v>
      </c>
      <c r="F68" s="16"/>
      <c r="G68" s="16"/>
      <c r="H68" s="10">
        <f t="shared" si="0"/>
        <v>15493.4</v>
      </c>
    </row>
    <row r="69" spans="1:8" x14ac:dyDescent="0.25">
      <c r="A69" s="2">
        <f t="shared" si="1"/>
        <v>60</v>
      </c>
      <c r="B69" s="8" t="s">
        <v>103</v>
      </c>
      <c r="C69" s="13" t="s">
        <v>104</v>
      </c>
      <c r="D69" s="9" t="s">
        <v>11</v>
      </c>
      <c r="E69" s="10">
        <v>162840</v>
      </c>
      <c r="F69" s="16"/>
      <c r="G69" s="16"/>
      <c r="H69" s="10">
        <f t="shared" si="0"/>
        <v>162840</v>
      </c>
    </row>
    <row r="70" spans="1:8" x14ac:dyDescent="0.25">
      <c r="A70" s="2">
        <f t="shared" si="1"/>
        <v>61</v>
      </c>
      <c r="B70" s="8" t="s">
        <v>105</v>
      </c>
      <c r="C70" s="8" t="s">
        <v>106</v>
      </c>
      <c r="D70" s="9" t="s">
        <v>11</v>
      </c>
      <c r="E70" s="10">
        <v>118000</v>
      </c>
      <c r="F70" s="16"/>
      <c r="G70" s="16"/>
      <c r="H70" s="10">
        <f t="shared" ref="H70:H131" si="2">E70+F70-G70</f>
        <v>118000</v>
      </c>
    </row>
    <row r="71" spans="1:8" x14ac:dyDescent="0.25">
      <c r="A71" s="2">
        <f t="shared" si="1"/>
        <v>62</v>
      </c>
      <c r="B71" s="8" t="s">
        <v>107</v>
      </c>
      <c r="C71" s="8" t="s">
        <v>26</v>
      </c>
      <c r="D71" s="9" t="s">
        <v>11</v>
      </c>
      <c r="E71" s="10">
        <v>1324300.6199999999</v>
      </c>
      <c r="F71" s="16"/>
      <c r="G71" s="16"/>
      <c r="H71" s="10">
        <f t="shared" si="2"/>
        <v>1324300.6199999999</v>
      </c>
    </row>
    <row r="72" spans="1:8" x14ac:dyDescent="0.25">
      <c r="A72" s="2">
        <f t="shared" si="1"/>
        <v>63</v>
      </c>
      <c r="B72" s="8" t="s">
        <v>108</v>
      </c>
      <c r="C72" s="8" t="s">
        <v>26</v>
      </c>
      <c r="D72" s="9" t="s">
        <v>11</v>
      </c>
      <c r="E72" s="10">
        <v>2756402.96</v>
      </c>
      <c r="F72" s="16">
        <v>31980</v>
      </c>
      <c r="G72" s="16">
        <f>534255+269700</f>
        <v>803955</v>
      </c>
      <c r="H72" s="10">
        <f t="shared" si="2"/>
        <v>1984427.96</v>
      </c>
    </row>
    <row r="73" spans="1:8" x14ac:dyDescent="0.25">
      <c r="A73" s="2">
        <f t="shared" si="1"/>
        <v>64</v>
      </c>
      <c r="B73" s="14" t="s">
        <v>109</v>
      </c>
      <c r="C73" s="8" t="s">
        <v>110</v>
      </c>
      <c r="D73" s="9" t="s">
        <v>11</v>
      </c>
      <c r="E73" s="10">
        <v>30019.200000000001</v>
      </c>
      <c r="F73" s="16"/>
      <c r="G73" s="16"/>
      <c r="H73" s="10">
        <f t="shared" si="2"/>
        <v>30019.200000000001</v>
      </c>
    </row>
    <row r="74" spans="1:8" x14ac:dyDescent="0.25">
      <c r="A74" s="2">
        <f t="shared" si="1"/>
        <v>65</v>
      </c>
      <c r="B74" s="8" t="s">
        <v>111</v>
      </c>
      <c r="C74" s="8" t="s">
        <v>112</v>
      </c>
      <c r="D74" s="9" t="s">
        <v>11</v>
      </c>
      <c r="E74" s="10">
        <v>457929</v>
      </c>
      <c r="F74" s="16"/>
      <c r="G74" s="16"/>
      <c r="H74" s="10">
        <f t="shared" si="2"/>
        <v>457929</v>
      </c>
    </row>
    <row r="75" spans="1:8" x14ac:dyDescent="0.25">
      <c r="A75" s="2">
        <f t="shared" si="1"/>
        <v>66</v>
      </c>
      <c r="B75" s="8" t="s">
        <v>113</v>
      </c>
      <c r="C75" s="8" t="s">
        <v>110</v>
      </c>
      <c r="D75" s="9" t="s">
        <v>11</v>
      </c>
      <c r="E75" s="10">
        <v>636260.4</v>
      </c>
      <c r="F75" s="16"/>
      <c r="G75" s="16">
        <f>257001.4+77054+224825.32</f>
        <v>558880.72</v>
      </c>
      <c r="H75" s="10">
        <f t="shared" si="2"/>
        <v>77379.680000000051</v>
      </c>
    </row>
    <row r="76" spans="1:8" x14ac:dyDescent="0.25">
      <c r="A76" s="2">
        <f t="shared" ref="A76:A139" si="3">A75+1</f>
        <v>67</v>
      </c>
      <c r="B76" s="8" t="s">
        <v>114</v>
      </c>
      <c r="C76" s="8" t="s">
        <v>115</v>
      </c>
      <c r="D76" s="9" t="s">
        <v>11</v>
      </c>
      <c r="E76" s="10">
        <v>124885.3</v>
      </c>
      <c r="F76" s="16"/>
      <c r="G76" s="16"/>
      <c r="H76" s="10">
        <f t="shared" si="2"/>
        <v>124885.3</v>
      </c>
    </row>
    <row r="77" spans="1:8" x14ac:dyDescent="0.25">
      <c r="A77" s="2">
        <f t="shared" si="3"/>
        <v>68</v>
      </c>
      <c r="B77" s="8" t="s">
        <v>116</v>
      </c>
      <c r="C77" s="8" t="s">
        <v>117</v>
      </c>
      <c r="D77" s="9" t="s">
        <v>11</v>
      </c>
      <c r="E77" s="10">
        <v>800000</v>
      </c>
      <c r="F77" s="16"/>
      <c r="G77" s="16"/>
      <c r="H77" s="10">
        <f t="shared" si="2"/>
        <v>800000</v>
      </c>
    </row>
    <row r="78" spans="1:8" x14ac:dyDescent="0.25">
      <c r="A78" s="2">
        <f t="shared" si="3"/>
        <v>69</v>
      </c>
      <c r="B78" s="8" t="s">
        <v>367</v>
      </c>
      <c r="C78" s="8" t="s">
        <v>368</v>
      </c>
      <c r="D78" s="9" t="s">
        <v>11</v>
      </c>
      <c r="E78" s="10">
        <v>359465</v>
      </c>
      <c r="F78" s="16">
        <v>52100</v>
      </c>
      <c r="G78" s="16">
        <v>359465</v>
      </c>
      <c r="H78" s="10">
        <f t="shared" si="2"/>
        <v>52100</v>
      </c>
    </row>
    <row r="79" spans="1:8" x14ac:dyDescent="0.25">
      <c r="A79" s="2">
        <f t="shared" si="3"/>
        <v>70</v>
      </c>
      <c r="B79" s="8" t="s">
        <v>118</v>
      </c>
      <c r="C79" s="8" t="s">
        <v>117</v>
      </c>
      <c r="D79" s="9" t="s">
        <v>11</v>
      </c>
      <c r="E79" s="10">
        <v>602000</v>
      </c>
      <c r="F79" s="16"/>
      <c r="G79" s="16"/>
      <c r="H79" s="10">
        <f t="shared" si="2"/>
        <v>602000</v>
      </c>
    </row>
    <row r="80" spans="1:8" x14ac:dyDescent="0.25">
      <c r="A80" s="2">
        <f t="shared" si="3"/>
        <v>71</v>
      </c>
      <c r="B80" s="8" t="s">
        <v>119</v>
      </c>
      <c r="C80" s="13" t="s">
        <v>36</v>
      </c>
      <c r="D80" s="9" t="s">
        <v>11</v>
      </c>
      <c r="E80" s="10">
        <v>47200</v>
      </c>
      <c r="F80" s="16"/>
      <c r="G80" s="16"/>
      <c r="H80" s="10">
        <f t="shared" si="2"/>
        <v>47200</v>
      </c>
    </row>
    <row r="81" spans="1:8" x14ac:dyDescent="0.25">
      <c r="A81" s="2">
        <f t="shared" si="3"/>
        <v>72</v>
      </c>
      <c r="B81" s="8" t="s">
        <v>120</v>
      </c>
      <c r="C81" s="13" t="s">
        <v>97</v>
      </c>
      <c r="D81" s="9" t="s">
        <v>11</v>
      </c>
      <c r="E81" s="10">
        <v>4271749.6000000015</v>
      </c>
      <c r="F81" s="16">
        <v>1107729</v>
      </c>
      <c r="G81" s="16">
        <v>821280</v>
      </c>
      <c r="H81" s="10">
        <f t="shared" si="2"/>
        <v>4558198.6000000015</v>
      </c>
    </row>
    <row r="82" spans="1:8" x14ac:dyDescent="0.25">
      <c r="A82" s="2">
        <f t="shared" si="3"/>
        <v>73</v>
      </c>
      <c r="B82" s="8" t="s">
        <v>121</v>
      </c>
      <c r="C82" s="8" t="s">
        <v>42</v>
      </c>
      <c r="D82" s="9" t="s">
        <v>11</v>
      </c>
      <c r="E82" s="10">
        <v>9500</v>
      </c>
      <c r="F82" s="16"/>
      <c r="G82" s="16"/>
      <c r="H82" s="10">
        <f t="shared" si="2"/>
        <v>9500</v>
      </c>
    </row>
    <row r="83" spans="1:8" x14ac:dyDescent="0.25">
      <c r="A83" s="2">
        <f t="shared" si="3"/>
        <v>74</v>
      </c>
      <c r="B83" s="8" t="s">
        <v>122</v>
      </c>
      <c r="C83" s="8" t="s">
        <v>123</v>
      </c>
      <c r="D83" s="9" t="s">
        <v>11</v>
      </c>
      <c r="E83" s="10">
        <v>18533.179999999993</v>
      </c>
      <c r="F83" s="16">
        <v>157200</v>
      </c>
      <c r="G83" s="16"/>
      <c r="H83" s="10">
        <f t="shared" si="2"/>
        <v>175733.18</v>
      </c>
    </row>
    <row r="84" spans="1:8" x14ac:dyDescent="0.25">
      <c r="A84" s="2">
        <f t="shared" si="3"/>
        <v>75</v>
      </c>
      <c r="B84" s="8" t="s">
        <v>124</v>
      </c>
      <c r="C84" s="13" t="s">
        <v>36</v>
      </c>
      <c r="D84" s="9" t="s">
        <v>11</v>
      </c>
      <c r="E84" s="10">
        <v>17700</v>
      </c>
      <c r="F84" s="16"/>
      <c r="G84" s="16"/>
      <c r="H84" s="10">
        <f t="shared" si="2"/>
        <v>17700</v>
      </c>
    </row>
    <row r="85" spans="1:8" x14ac:dyDescent="0.25">
      <c r="A85" s="2">
        <f t="shared" si="3"/>
        <v>76</v>
      </c>
      <c r="B85" s="8" t="s">
        <v>125</v>
      </c>
      <c r="C85" s="13" t="s">
        <v>36</v>
      </c>
      <c r="D85" s="9" t="s">
        <v>11</v>
      </c>
      <c r="E85" s="10">
        <v>17700</v>
      </c>
      <c r="F85" s="16"/>
      <c r="G85" s="16"/>
      <c r="H85" s="10">
        <f t="shared" si="2"/>
        <v>17700</v>
      </c>
    </row>
    <row r="86" spans="1:8" x14ac:dyDescent="0.25">
      <c r="A86" s="2">
        <f t="shared" si="3"/>
        <v>77</v>
      </c>
      <c r="B86" s="8" t="s">
        <v>126</v>
      </c>
      <c r="C86" s="8" t="s">
        <v>26</v>
      </c>
      <c r="D86" s="9" t="s">
        <v>11</v>
      </c>
      <c r="E86" s="10">
        <v>2025673.68</v>
      </c>
      <c r="F86" s="16"/>
      <c r="G86" s="16"/>
      <c r="H86" s="10">
        <f t="shared" si="2"/>
        <v>2025673.68</v>
      </c>
    </row>
    <row r="87" spans="1:8" x14ac:dyDescent="0.25">
      <c r="A87" s="2">
        <f t="shared" si="3"/>
        <v>78</v>
      </c>
      <c r="B87" s="8" t="s">
        <v>127</v>
      </c>
      <c r="C87" s="8" t="s">
        <v>128</v>
      </c>
      <c r="D87" s="9" t="s">
        <v>11</v>
      </c>
      <c r="E87" s="10">
        <v>139990</v>
      </c>
      <c r="F87" s="16"/>
      <c r="G87" s="16">
        <v>79445</v>
      </c>
      <c r="H87" s="10">
        <f t="shared" si="2"/>
        <v>60545</v>
      </c>
    </row>
    <row r="88" spans="1:8" x14ac:dyDescent="0.25">
      <c r="A88" s="2">
        <f t="shared" si="3"/>
        <v>79</v>
      </c>
      <c r="B88" s="8" t="s">
        <v>129</v>
      </c>
      <c r="C88" s="13" t="s">
        <v>97</v>
      </c>
      <c r="D88" s="9" t="s">
        <v>11</v>
      </c>
      <c r="E88" s="10">
        <v>163500</v>
      </c>
      <c r="F88" s="16"/>
      <c r="G88" s="16"/>
      <c r="H88" s="10">
        <f t="shared" si="2"/>
        <v>163500</v>
      </c>
    </row>
    <row r="89" spans="1:8" x14ac:dyDescent="0.25">
      <c r="A89" s="2">
        <f t="shared" si="3"/>
        <v>80</v>
      </c>
      <c r="B89" s="8" t="s">
        <v>130</v>
      </c>
      <c r="C89" s="8" t="s">
        <v>39</v>
      </c>
      <c r="D89" s="9" t="s">
        <v>11</v>
      </c>
      <c r="E89" s="10">
        <v>166052</v>
      </c>
      <c r="F89" s="16"/>
      <c r="G89" s="16"/>
      <c r="H89" s="10">
        <f t="shared" si="2"/>
        <v>166052</v>
      </c>
    </row>
    <row r="90" spans="1:8" x14ac:dyDescent="0.25">
      <c r="A90" s="2">
        <f t="shared" si="3"/>
        <v>81</v>
      </c>
      <c r="B90" s="8" t="s">
        <v>132</v>
      </c>
      <c r="C90" s="13" t="s">
        <v>42</v>
      </c>
      <c r="D90" s="9" t="s">
        <v>11</v>
      </c>
      <c r="E90" s="10">
        <v>960251.87999999989</v>
      </c>
      <c r="F90" s="16"/>
      <c r="G90" s="16"/>
      <c r="H90" s="10">
        <f t="shared" si="2"/>
        <v>960251.87999999989</v>
      </c>
    </row>
    <row r="91" spans="1:8" x14ac:dyDescent="0.25">
      <c r="A91" s="2">
        <f t="shared" si="3"/>
        <v>82</v>
      </c>
      <c r="B91" s="11" t="s">
        <v>135</v>
      </c>
      <c r="C91" s="8" t="s">
        <v>134</v>
      </c>
      <c r="D91" s="9" t="s">
        <v>11</v>
      </c>
      <c r="E91" s="10">
        <v>1057103.02</v>
      </c>
      <c r="F91" s="16"/>
      <c r="G91" s="16"/>
      <c r="H91" s="10">
        <f t="shared" si="2"/>
        <v>1057103.02</v>
      </c>
    </row>
    <row r="92" spans="1:8" s="1" customFormat="1" x14ac:dyDescent="0.25">
      <c r="A92" s="2">
        <f t="shared" si="3"/>
        <v>83</v>
      </c>
      <c r="B92" s="11" t="s">
        <v>414</v>
      </c>
      <c r="C92" s="8" t="s">
        <v>39</v>
      </c>
      <c r="D92" s="9" t="s">
        <v>11</v>
      </c>
      <c r="E92" s="10">
        <v>0</v>
      </c>
      <c r="F92" s="16">
        <v>31170.880000000001</v>
      </c>
      <c r="G92" s="16"/>
      <c r="H92" s="10">
        <f t="shared" si="2"/>
        <v>31170.880000000001</v>
      </c>
    </row>
    <row r="93" spans="1:8" x14ac:dyDescent="0.25">
      <c r="A93" s="2">
        <f t="shared" si="3"/>
        <v>84</v>
      </c>
      <c r="B93" s="11" t="s">
        <v>136</v>
      </c>
      <c r="C93" s="13" t="s">
        <v>36</v>
      </c>
      <c r="D93" s="9" t="s">
        <v>11</v>
      </c>
      <c r="E93" s="10">
        <v>29999.989999999998</v>
      </c>
      <c r="F93" s="16">
        <v>15000</v>
      </c>
      <c r="G93" s="16"/>
      <c r="H93" s="10">
        <f t="shared" si="2"/>
        <v>44999.99</v>
      </c>
    </row>
    <row r="94" spans="1:8" x14ac:dyDescent="0.25">
      <c r="A94" s="2">
        <f t="shared" si="3"/>
        <v>85</v>
      </c>
      <c r="B94" s="8" t="s">
        <v>137</v>
      </c>
      <c r="C94" s="13" t="s">
        <v>36</v>
      </c>
      <c r="D94" s="9" t="s">
        <v>11</v>
      </c>
      <c r="E94" s="10">
        <v>11800</v>
      </c>
      <c r="F94" s="16"/>
      <c r="G94" s="16"/>
      <c r="H94" s="10">
        <f t="shared" si="2"/>
        <v>11800</v>
      </c>
    </row>
    <row r="95" spans="1:8" x14ac:dyDescent="0.25">
      <c r="A95" s="2">
        <f t="shared" si="3"/>
        <v>86</v>
      </c>
      <c r="B95" s="8" t="s">
        <v>138</v>
      </c>
      <c r="C95" s="8" t="s">
        <v>139</v>
      </c>
      <c r="D95" s="9" t="s">
        <v>11</v>
      </c>
      <c r="E95" s="10">
        <v>10904</v>
      </c>
      <c r="F95" s="16"/>
      <c r="G95" s="16"/>
      <c r="H95" s="10">
        <f t="shared" si="2"/>
        <v>10904</v>
      </c>
    </row>
    <row r="96" spans="1:8" x14ac:dyDescent="0.25">
      <c r="A96" s="2">
        <f t="shared" si="3"/>
        <v>87</v>
      </c>
      <c r="B96" s="8" t="s">
        <v>140</v>
      </c>
      <c r="C96" s="8" t="s">
        <v>26</v>
      </c>
      <c r="D96" s="9" t="s">
        <v>11</v>
      </c>
      <c r="E96" s="10">
        <v>688028</v>
      </c>
      <c r="F96" s="16"/>
      <c r="G96" s="16"/>
      <c r="H96" s="10">
        <f t="shared" si="2"/>
        <v>688028</v>
      </c>
    </row>
    <row r="97" spans="1:8" x14ac:dyDescent="0.25">
      <c r="A97" s="2">
        <f t="shared" si="3"/>
        <v>88</v>
      </c>
      <c r="B97" s="8" t="s">
        <v>141</v>
      </c>
      <c r="C97" s="8" t="s">
        <v>28</v>
      </c>
      <c r="D97" s="9" t="s">
        <v>11</v>
      </c>
      <c r="E97" s="10">
        <v>1548156.06</v>
      </c>
      <c r="F97" s="16">
        <v>330000</v>
      </c>
      <c r="G97" s="16">
        <v>405000</v>
      </c>
      <c r="H97" s="10">
        <f t="shared" si="2"/>
        <v>1473156.06</v>
      </c>
    </row>
    <row r="98" spans="1:8" x14ac:dyDescent="0.25">
      <c r="A98" s="2">
        <f t="shared" si="3"/>
        <v>89</v>
      </c>
      <c r="B98" s="8" t="s">
        <v>369</v>
      </c>
      <c r="C98" s="8" t="s">
        <v>26</v>
      </c>
      <c r="D98" s="9" t="s">
        <v>11</v>
      </c>
      <c r="E98" s="10">
        <v>0</v>
      </c>
      <c r="F98" s="16"/>
      <c r="G98" s="16"/>
      <c r="H98" s="10">
        <f t="shared" si="2"/>
        <v>0</v>
      </c>
    </row>
    <row r="99" spans="1:8" x14ac:dyDescent="0.25">
      <c r="A99" s="2">
        <f t="shared" si="3"/>
        <v>90</v>
      </c>
      <c r="B99" s="11" t="s">
        <v>142</v>
      </c>
      <c r="C99" s="8" t="s">
        <v>67</v>
      </c>
      <c r="D99" s="9" t="s">
        <v>11</v>
      </c>
      <c r="E99" s="10">
        <v>69370.17</v>
      </c>
      <c r="F99" s="16"/>
      <c r="G99" s="16"/>
      <c r="H99" s="10">
        <f t="shared" si="2"/>
        <v>69370.17</v>
      </c>
    </row>
    <row r="100" spans="1:8" x14ac:dyDescent="0.25">
      <c r="A100" s="2">
        <f t="shared" si="3"/>
        <v>91</v>
      </c>
      <c r="B100" s="8" t="s">
        <v>143</v>
      </c>
      <c r="C100" s="8" t="s">
        <v>42</v>
      </c>
      <c r="D100" s="9" t="s">
        <v>11</v>
      </c>
      <c r="E100" s="10">
        <v>3240</v>
      </c>
      <c r="F100" s="16"/>
      <c r="G100" s="16"/>
      <c r="H100" s="10">
        <f t="shared" si="2"/>
        <v>3240</v>
      </c>
    </row>
    <row r="101" spans="1:8" x14ac:dyDescent="0.25">
      <c r="A101" s="2">
        <f t="shared" si="3"/>
        <v>92</v>
      </c>
      <c r="B101" s="11" t="s">
        <v>144</v>
      </c>
      <c r="C101" s="8" t="s">
        <v>26</v>
      </c>
      <c r="D101" s="9" t="s">
        <v>11</v>
      </c>
      <c r="E101" s="10">
        <v>440000</v>
      </c>
      <c r="F101" s="16"/>
      <c r="G101" s="16">
        <v>440000</v>
      </c>
      <c r="H101" s="10">
        <f t="shared" si="2"/>
        <v>0</v>
      </c>
    </row>
    <row r="102" spans="1:8" x14ac:dyDescent="0.25">
      <c r="A102" s="2">
        <f t="shared" si="3"/>
        <v>93</v>
      </c>
      <c r="B102" s="8" t="s">
        <v>145</v>
      </c>
      <c r="C102" s="8" t="s">
        <v>67</v>
      </c>
      <c r="D102" s="9" t="s">
        <v>11</v>
      </c>
      <c r="E102" s="10">
        <v>4417323.25</v>
      </c>
      <c r="F102" s="16"/>
      <c r="G102" s="16"/>
      <c r="H102" s="10">
        <f t="shared" si="2"/>
        <v>4417323.25</v>
      </c>
    </row>
    <row r="103" spans="1:8" x14ac:dyDescent="0.25">
      <c r="A103" s="2">
        <f t="shared" si="3"/>
        <v>94</v>
      </c>
      <c r="B103" s="8" t="s">
        <v>146</v>
      </c>
      <c r="C103" s="8" t="s">
        <v>26</v>
      </c>
      <c r="D103" s="9" t="s">
        <v>11</v>
      </c>
      <c r="E103" s="10">
        <v>1548012</v>
      </c>
      <c r="F103" s="16"/>
      <c r="G103" s="16"/>
      <c r="H103" s="10">
        <f t="shared" si="2"/>
        <v>1548012</v>
      </c>
    </row>
    <row r="104" spans="1:8" x14ac:dyDescent="0.25">
      <c r="A104" s="2">
        <f t="shared" si="3"/>
        <v>95</v>
      </c>
      <c r="B104" s="8" t="s">
        <v>147</v>
      </c>
      <c r="C104" s="8" t="s">
        <v>28</v>
      </c>
      <c r="D104" s="9" t="s">
        <v>11</v>
      </c>
      <c r="E104" s="10">
        <v>221000</v>
      </c>
      <c r="F104" s="16"/>
      <c r="G104" s="16"/>
      <c r="H104" s="10">
        <f t="shared" si="2"/>
        <v>221000</v>
      </c>
    </row>
    <row r="105" spans="1:8" x14ac:dyDescent="0.25">
      <c r="A105" s="2">
        <f t="shared" si="3"/>
        <v>96</v>
      </c>
      <c r="B105" s="11" t="s">
        <v>144</v>
      </c>
      <c r="C105" s="8" t="s">
        <v>26</v>
      </c>
      <c r="D105" s="9" t="s">
        <v>11</v>
      </c>
      <c r="E105" s="10">
        <v>49648.5</v>
      </c>
      <c r="F105" s="16"/>
      <c r="G105" s="16"/>
      <c r="H105" s="10">
        <f t="shared" si="2"/>
        <v>49648.5</v>
      </c>
    </row>
    <row r="106" spans="1:8" x14ac:dyDescent="0.25">
      <c r="A106" s="2">
        <f t="shared" si="3"/>
        <v>97</v>
      </c>
      <c r="B106" s="8" t="s">
        <v>148</v>
      </c>
      <c r="C106" s="8" t="s">
        <v>149</v>
      </c>
      <c r="D106" s="9" t="s">
        <v>11</v>
      </c>
      <c r="E106" s="10">
        <v>34200</v>
      </c>
      <c r="F106" s="16"/>
      <c r="G106" s="16"/>
      <c r="H106" s="10">
        <f t="shared" si="2"/>
        <v>34200</v>
      </c>
    </row>
    <row r="107" spans="1:8" x14ac:dyDescent="0.25">
      <c r="A107" s="2">
        <f t="shared" si="3"/>
        <v>98</v>
      </c>
      <c r="B107" s="8" t="s">
        <v>150</v>
      </c>
      <c r="C107" s="8" t="s">
        <v>42</v>
      </c>
      <c r="D107" s="9" t="s">
        <v>11</v>
      </c>
      <c r="E107" s="10">
        <v>92085</v>
      </c>
      <c r="F107" s="16"/>
      <c r="G107" s="16"/>
      <c r="H107" s="10">
        <f t="shared" si="2"/>
        <v>92085</v>
      </c>
    </row>
    <row r="108" spans="1:8" x14ac:dyDescent="0.25">
      <c r="A108" s="2">
        <f t="shared" si="3"/>
        <v>99</v>
      </c>
      <c r="B108" s="8" t="s">
        <v>151</v>
      </c>
      <c r="C108" s="8" t="s">
        <v>152</v>
      </c>
      <c r="D108" s="9" t="s">
        <v>11</v>
      </c>
      <c r="E108" s="10">
        <v>650413.56999999995</v>
      </c>
      <c r="F108" s="16"/>
      <c r="G108" s="16">
        <f>650413.57+92828.24</f>
        <v>743241.80999999994</v>
      </c>
      <c r="H108" s="10">
        <f t="shared" si="2"/>
        <v>-92828.239999999991</v>
      </c>
    </row>
    <row r="109" spans="1:8" x14ac:dyDescent="0.25">
      <c r="A109" s="2">
        <f t="shared" si="3"/>
        <v>100</v>
      </c>
      <c r="B109" s="8" t="s">
        <v>155</v>
      </c>
      <c r="C109" s="8" t="s">
        <v>154</v>
      </c>
      <c r="D109" s="9" t="s">
        <v>11</v>
      </c>
      <c r="E109" s="10">
        <v>0</v>
      </c>
      <c r="F109" s="16">
        <v>375605.92</v>
      </c>
      <c r="G109" s="16"/>
      <c r="H109" s="10">
        <f t="shared" si="2"/>
        <v>375605.92</v>
      </c>
    </row>
    <row r="110" spans="1:8" x14ac:dyDescent="0.25">
      <c r="A110" s="2">
        <f t="shared" si="3"/>
        <v>101</v>
      </c>
      <c r="B110" s="8" t="s">
        <v>156</v>
      </c>
      <c r="C110" s="8" t="s">
        <v>152</v>
      </c>
      <c r="D110" s="9" t="s">
        <v>11</v>
      </c>
      <c r="E110" s="10">
        <v>1767068</v>
      </c>
      <c r="F110" s="16"/>
      <c r="G110" s="16">
        <f>542400+319250</f>
        <v>861650</v>
      </c>
      <c r="H110" s="10">
        <f t="shared" si="2"/>
        <v>905418</v>
      </c>
    </row>
    <row r="111" spans="1:8" x14ac:dyDescent="0.25">
      <c r="A111" s="2">
        <f t="shared" si="3"/>
        <v>102</v>
      </c>
      <c r="B111" s="11" t="s">
        <v>157</v>
      </c>
      <c r="C111" s="8" t="s">
        <v>57</v>
      </c>
      <c r="D111" s="9" t="s">
        <v>11</v>
      </c>
      <c r="E111" s="10">
        <v>190515.85000000003</v>
      </c>
      <c r="F111" s="16">
        <v>207481.98</v>
      </c>
      <c r="G111" s="16">
        <v>68071.58</v>
      </c>
      <c r="H111" s="10">
        <f t="shared" si="2"/>
        <v>329926.25000000006</v>
      </c>
    </row>
    <row r="112" spans="1:8" x14ac:dyDescent="0.25">
      <c r="A112" s="2">
        <f t="shared" si="3"/>
        <v>103</v>
      </c>
      <c r="B112" s="11" t="s">
        <v>386</v>
      </c>
      <c r="C112" s="8" t="s">
        <v>387</v>
      </c>
      <c r="D112" s="9" t="s">
        <v>11</v>
      </c>
      <c r="E112" s="10">
        <v>41186</v>
      </c>
      <c r="F112" s="16">
        <v>336755.48</v>
      </c>
      <c r="G112" s="16"/>
      <c r="H112" s="10">
        <f t="shared" si="2"/>
        <v>377941.48</v>
      </c>
    </row>
    <row r="113" spans="1:8" x14ac:dyDescent="0.25">
      <c r="A113" s="2">
        <f t="shared" si="3"/>
        <v>104</v>
      </c>
      <c r="B113" s="8" t="s">
        <v>158</v>
      </c>
      <c r="C113" s="8" t="s">
        <v>159</v>
      </c>
      <c r="D113" s="9" t="s">
        <v>11</v>
      </c>
      <c r="E113" s="10">
        <v>181041.5</v>
      </c>
      <c r="F113" s="16"/>
      <c r="G113" s="16"/>
      <c r="H113" s="10">
        <f t="shared" si="2"/>
        <v>181041.5</v>
      </c>
    </row>
    <row r="114" spans="1:8" x14ac:dyDescent="0.25">
      <c r="A114" s="2">
        <f t="shared" si="3"/>
        <v>105</v>
      </c>
      <c r="B114" s="12" t="s">
        <v>160</v>
      </c>
      <c r="C114" s="8" t="s">
        <v>161</v>
      </c>
      <c r="D114" s="9" t="s">
        <v>11</v>
      </c>
      <c r="E114" s="10">
        <v>5433.9</v>
      </c>
      <c r="F114" s="16">
        <v>88500</v>
      </c>
      <c r="G114" s="16"/>
      <c r="H114" s="10">
        <f t="shared" si="2"/>
        <v>93933.9</v>
      </c>
    </row>
    <row r="115" spans="1:8" x14ac:dyDescent="0.25">
      <c r="A115" s="2">
        <f t="shared" si="3"/>
        <v>106</v>
      </c>
      <c r="B115" s="8" t="s">
        <v>162</v>
      </c>
      <c r="C115" s="8" t="s">
        <v>163</v>
      </c>
      <c r="D115" s="9" t="s">
        <v>11</v>
      </c>
      <c r="E115" s="10">
        <v>22319.65</v>
      </c>
      <c r="F115" s="16"/>
      <c r="G115" s="16"/>
      <c r="H115" s="10">
        <f t="shared" si="2"/>
        <v>22319.65</v>
      </c>
    </row>
    <row r="116" spans="1:8" x14ac:dyDescent="0.25">
      <c r="A116" s="2">
        <f t="shared" si="3"/>
        <v>107</v>
      </c>
      <c r="B116" s="8" t="s">
        <v>164</v>
      </c>
      <c r="C116" s="8" t="s">
        <v>26</v>
      </c>
      <c r="D116" s="9" t="s">
        <v>11</v>
      </c>
      <c r="E116" s="10">
        <v>264988.58999999997</v>
      </c>
      <c r="F116" s="16"/>
      <c r="G116" s="16">
        <v>159989.12</v>
      </c>
      <c r="H116" s="10">
        <f t="shared" si="2"/>
        <v>104999.46999999997</v>
      </c>
    </row>
    <row r="117" spans="1:8" x14ac:dyDescent="0.25">
      <c r="A117" s="2">
        <f t="shared" si="3"/>
        <v>108</v>
      </c>
      <c r="B117" s="8" t="s">
        <v>165</v>
      </c>
      <c r="C117" s="8" t="s">
        <v>110</v>
      </c>
      <c r="D117" s="9" t="s">
        <v>11</v>
      </c>
      <c r="E117" s="10">
        <v>351862.25</v>
      </c>
      <c r="F117" s="16">
        <v>56219.63</v>
      </c>
      <c r="G117" s="16">
        <v>78010.03</v>
      </c>
      <c r="H117" s="10">
        <f t="shared" si="2"/>
        <v>330071.84999999998</v>
      </c>
    </row>
    <row r="118" spans="1:8" x14ac:dyDescent="0.25">
      <c r="A118" s="2">
        <f t="shared" si="3"/>
        <v>109</v>
      </c>
      <c r="B118" s="8" t="s">
        <v>384</v>
      </c>
      <c r="C118" s="8" t="s">
        <v>385</v>
      </c>
      <c r="D118" s="9" t="s">
        <v>11</v>
      </c>
      <c r="E118" s="10">
        <v>6655</v>
      </c>
      <c r="F118" s="16"/>
      <c r="G118" s="16"/>
      <c r="H118" s="10">
        <f t="shared" si="2"/>
        <v>6655</v>
      </c>
    </row>
    <row r="119" spans="1:8" x14ac:dyDescent="0.25">
      <c r="A119" s="2">
        <f t="shared" si="3"/>
        <v>110</v>
      </c>
      <c r="B119" s="11" t="s">
        <v>166</v>
      </c>
      <c r="C119" s="8" t="s">
        <v>167</v>
      </c>
      <c r="D119" s="9" t="s">
        <v>11</v>
      </c>
      <c r="E119" s="10">
        <v>74540.350000000006</v>
      </c>
      <c r="F119" s="16">
        <v>403765.76000000001</v>
      </c>
      <c r="G119" s="16"/>
      <c r="H119" s="10">
        <f t="shared" si="2"/>
        <v>478306.11</v>
      </c>
    </row>
    <row r="120" spans="1:8" x14ac:dyDescent="0.25">
      <c r="A120" s="2">
        <f t="shared" si="3"/>
        <v>111</v>
      </c>
      <c r="B120" s="11" t="s">
        <v>388</v>
      </c>
      <c r="C120" s="8" t="s">
        <v>110</v>
      </c>
      <c r="D120" s="9" t="s">
        <v>11</v>
      </c>
      <c r="E120" s="10">
        <v>220506.6</v>
      </c>
      <c r="F120" s="16"/>
      <c r="G120" s="16"/>
      <c r="H120" s="10">
        <f t="shared" si="2"/>
        <v>220506.6</v>
      </c>
    </row>
    <row r="121" spans="1:8" x14ac:dyDescent="0.25">
      <c r="A121" s="2">
        <f t="shared" si="3"/>
        <v>112</v>
      </c>
      <c r="B121" s="8" t="s">
        <v>168</v>
      </c>
      <c r="C121" s="8" t="s">
        <v>45</v>
      </c>
      <c r="D121" s="9" t="s">
        <v>11</v>
      </c>
      <c r="E121" s="10">
        <v>0</v>
      </c>
      <c r="F121" s="16"/>
      <c r="G121" s="16"/>
      <c r="H121" s="10">
        <f t="shared" si="2"/>
        <v>0</v>
      </c>
    </row>
    <row r="122" spans="1:8" x14ac:dyDescent="0.25">
      <c r="A122" s="2">
        <f t="shared" si="3"/>
        <v>113</v>
      </c>
      <c r="B122" s="11" t="s">
        <v>169</v>
      </c>
      <c r="C122" s="11" t="s">
        <v>170</v>
      </c>
      <c r="D122" s="9" t="s">
        <v>11</v>
      </c>
      <c r="E122" s="10">
        <v>11800</v>
      </c>
      <c r="F122" s="16"/>
      <c r="G122" s="16">
        <v>11800</v>
      </c>
      <c r="H122" s="10">
        <f t="shared" si="2"/>
        <v>0</v>
      </c>
    </row>
    <row r="123" spans="1:8" x14ac:dyDescent="0.25">
      <c r="A123" s="2">
        <f t="shared" si="3"/>
        <v>114</v>
      </c>
      <c r="B123" s="8" t="s">
        <v>171</v>
      </c>
      <c r="C123" s="13" t="s">
        <v>36</v>
      </c>
      <c r="D123" s="9" t="s">
        <v>11</v>
      </c>
      <c r="E123" s="10">
        <v>25440</v>
      </c>
      <c r="F123" s="16"/>
      <c r="G123" s="16"/>
      <c r="H123" s="10">
        <f t="shared" si="2"/>
        <v>25440</v>
      </c>
    </row>
    <row r="124" spans="1:8" x14ac:dyDescent="0.25">
      <c r="A124" s="2">
        <f t="shared" si="3"/>
        <v>115</v>
      </c>
      <c r="B124" s="11" t="s">
        <v>172</v>
      </c>
      <c r="C124" s="11" t="s">
        <v>173</v>
      </c>
      <c r="D124" s="9" t="s">
        <v>11</v>
      </c>
      <c r="E124" s="10">
        <v>20000</v>
      </c>
      <c r="F124" s="16"/>
      <c r="G124" s="16"/>
      <c r="H124" s="10">
        <f t="shared" si="2"/>
        <v>20000</v>
      </c>
    </row>
    <row r="125" spans="1:8" x14ac:dyDescent="0.25">
      <c r="A125" s="2">
        <f t="shared" si="3"/>
        <v>116</v>
      </c>
      <c r="B125" s="8" t="s">
        <v>174</v>
      </c>
      <c r="C125" s="13" t="s">
        <v>36</v>
      </c>
      <c r="D125" s="9" t="s">
        <v>11</v>
      </c>
      <c r="E125" s="10">
        <v>24000</v>
      </c>
      <c r="F125" s="16">
        <v>16000</v>
      </c>
      <c r="G125" s="16"/>
      <c r="H125" s="10">
        <f t="shared" si="2"/>
        <v>40000</v>
      </c>
    </row>
    <row r="126" spans="1:8" x14ac:dyDescent="0.25">
      <c r="A126" s="2">
        <f t="shared" si="3"/>
        <v>117</v>
      </c>
      <c r="B126" s="8" t="s">
        <v>175</v>
      </c>
      <c r="C126" s="13" t="s">
        <v>36</v>
      </c>
      <c r="D126" s="9" t="s">
        <v>11</v>
      </c>
      <c r="E126" s="10">
        <v>11800</v>
      </c>
      <c r="F126" s="16"/>
      <c r="G126" s="16"/>
      <c r="H126" s="10">
        <f t="shared" si="2"/>
        <v>11800</v>
      </c>
    </row>
    <row r="127" spans="1:8" x14ac:dyDescent="0.25">
      <c r="A127" s="2">
        <f t="shared" si="3"/>
        <v>118</v>
      </c>
      <c r="B127" s="8" t="s">
        <v>176</v>
      </c>
      <c r="C127" s="13" t="s">
        <v>36</v>
      </c>
      <c r="D127" s="9" t="s">
        <v>11</v>
      </c>
      <c r="E127" s="10">
        <v>20000</v>
      </c>
      <c r="F127" s="16"/>
      <c r="G127" s="16"/>
      <c r="H127" s="10">
        <f t="shared" si="2"/>
        <v>20000</v>
      </c>
    </row>
    <row r="128" spans="1:8" x14ac:dyDescent="0.25">
      <c r="A128" s="2">
        <f t="shared" si="3"/>
        <v>119</v>
      </c>
      <c r="B128" s="8" t="s">
        <v>178</v>
      </c>
      <c r="C128" s="13" t="s">
        <v>112</v>
      </c>
      <c r="D128" s="9" t="s">
        <v>11</v>
      </c>
      <c r="E128" s="10">
        <v>16185.900000000023</v>
      </c>
      <c r="F128" s="16"/>
      <c r="G128" s="16"/>
      <c r="H128" s="10">
        <f t="shared" si="2"/>
        <v>16185.900000000023</v>
      </c>
    </row>
    <row r="129" spans="1:8" s="1" customFormat="1" x14ac:dyDescent="0.25">
      <c r="A129" s="2">
        <f t="shared" si="3"/>
        <v>120</v>
      </c>
      <c r="B129" s="8" t="s">
        <v>415</v>
      </c>
      <c r="C129" s="13" t="s">
        <v>39</v>
      </c>
      <c r="D129" s="9" t="s">
        <v>11</v>
      </c>
      <c r="E129" s="10">
        <v>0</v>
      </c>
      <c r="F129" s="16">
        <v>133812</v>
      </c>
      <c r="G129" s="16"/>
      <c r="H129" s="10">
        <f t="shared" si="2"/>
        <v>133812</v>
      </c>
    </row>
    <row r="130" spans="1:8" x14ac:dyDescent="0.25">
      <c r="A130" s="2">
        <f t="shared" si="3"/>
        <v>121</v>
      </c>
      <c r="B130" s="8" t="s">
        <v>179</v>
      </c>
      <c r="C130" s="13" t="s">
        <v>180</v>
      </c>
      <c r="D130" s="9" t="s">
        <v>11</v>
      </c>
      <c r="E130" s="10">
        <v>71859.100000000006</v>
      </c>
      <c r="F130" s="16"/>
      <c r="G130" s="16"/>
      <c r="H130" s="10">
        <f t="shared" si="2"/>
        <v>71859.100000000006</v>
      </c>
    </row>
    <row r="131" spans="1:8" x14ac:dyDescent="0.25">
      <c r="A131" s="2">
        <f t="shared" si="3"/>
        <v>122</v>
      </c>
      <c r="B131" s="8" t="s">
        <v>181</v>
      </c>
      <c r="C131" s="13" t="s">
        <v>36</v>
      </c>
      <c r="D131" s="9" t="s">
        <v>11</v>
      </c>
      <c r="E131" s="10">
        <v>35400</v>
      </c>
      <c r="F131" s="16"/>
      <c r="G131" s="16"/>
      <c r="H131" s="10">
        <f t="shared" si="2"/>
        <v>35400</v>
      </c>
    </row>
    <row r="132" spans="1:8" x14ac:dyDescent="0.25">
      <c r="A132" s="2">
        <f t="shared" si="3"/>
        <v>123</v>
      </c>
      <c r="B132" s="8" t="s">
        <v>406</v>
      </c>
      <c r="C132" s="13" t="s">
        <v>407</v>
      </c>
      <c r="D132" s="9" t="s">
        <v>11</v>
      </c>
      <c r="E132" s="10">
        <v>316240</v>
      </c>
      <c r="F132" s="16"/>
      <c r="G132" s="16"/>
      <c r="H132" s="10">
        <f t="shared" ref="H132:H192" si="4">E132+F132-G132</f>
        <v>316240</v>
      </c>
    </row>
    <row r="133" spans="1:8" x14ac:dyDescent="0.25">
      <c r="A133" s="2">
        <f t="shared" si="3"/>
        <v>124</v>
      </c>
      <c r="B133" s="8" t="s">
        <v>182</v>
      </c>
      <c r="C133" s="8" t="s">
        <v>28</v>
      </c>
      <c r="D133" s="9" t="s">
        <v>11</v>
      </c>
      <c r="E133" s="10">
        <v>524000</v>
      </c>
      <c r="F133" s="16"/>
      <c r="G133" s="16"/>
      <c r="H133" s="10">
        <f t="shared" si="4"/>
        <v>524000</v>
      </c>
    </row>
    <row r="134" spans="1:8" x14ac:dyDescent="0.25">
      <c r="A134" s="2">
        <f t="shared" si="3"/>
        <v>125</v>
      </c>
      <c r="B134" s="8" t="s">
        <v>183</v>
      </c>
      <c r="C134" s="8" t="s">
        <v>39</v>
      </c>
      <c r="D134" s="9" t="s">
        <v>11</v>
      </c>
      <c r="E134" s="10">
        <v>23086.71</v>
      </c>
      <c r="F134" s="16"/>
      <c r="G134" s="16"/>
      <c r="H134" s="10">
        <f t="shared" si="4"/>
        <v>23086.71</v>
      </c>
    </row>
    <row r="135" spans="1:8" x14ac:dyDescent="0.25">
      <c r="A135" s="2">
        <f t="shared" si="3"/>
        <v>126</v>
      </c>
      <c r="B135" s="8" t="s">
        <v>184</v>
      </c>
      <c r="C135" s="13" t="s">
        <v>110</v>
      </c>
      <c r="D135" s="9" t="s">
        <v>11</v>
      </c>
      <c r="E135" s="10">
        <v>246248.3</v>
      </c>
      <c r="F135" s="16"/>
      <c r="G135" s="16"/>
      <c r="H135" s="10">
        <f t="shared" si="4"/>
        <v>246248.3</v>
      </c>
    </row>
    <row r="136" spans="1:8" x14ac:dyDescent="0.25">
      <c r="A136" s="2">
        <f t="shared" si="3"/>
        <v>127</v>
      </c>
      <c r="B136" s="8" t="s">
        <v>185</v>
      </c>
      <c r="C136" s="13" t="s">
        <v>110</v>
      </c>
      <c r="D136" s="9" t="s">
        <v>11</v>
      </c>
      <c r="E136" s="10">
        <v>100958.43999999999</v>
      </c>
      <c r="F136" s="16"/>
      <c r="G136" s="16"/>
      <c r="H136" s="10">
        <f t="shared" si="4"/>
        <v>100958.43999999999</v>
      </c>
    </row>
    <row r="137" spans="1:8" x14ac:dyDescent="0.25">
      <c r="A137" s="2">
        <f t="shared" si="3"/>
        <v>128</v>
      </c>
      <c r="B137" s="8" t="s">
        <v>186</v>
      </c>
      <c r="C137" s="13" t="s">
        <v>97</v>
      </c>
      <c r="D137" s="9" t="s">
        <v>11</v>
      </c>
      <c r="E137" s="10">
        <v>1989497</v>
      </c>
      <c r="F137" s="16"/>
      <c r="G137" s="16"/>
      <c r="H137" s="10">
        <f t="shared" si="4"/>
        <v>1989497</v>
      </c>
    </row>
    <row r="138" spans="1:8" x14ac:dyDescent="0.25">
      <c r="A138" s="2">
        <f t="shared" si="3"/>
        <v>129</v>
      </c>
      <c r="B138" s="8" t="s">
        <v>187</v>
      </c>
      <c r="C138" s="8" t="s">
        <v>188</v>
      </c>
      <c r="D138" s="9" t="s">
        <v>11</v>
      </c>
      <c r="E138" s="10">
        <v>32320</v>
      </c>
      <c r="F138" s="16"/>
      <c r="G138" s="16">
        <v>32320</v>
      </c>
      <c r="H138" s="10">
        <f t="shared" si="4"/>
        <v>0</v>
      </c>
    </row>
    <row r="139" spans="1:8" x14ac:dyDescent="0.25">
      <c r="A139" s="2">
        <f t="shared" si="3"/>
        <v>130</v>
      </c>
      <c r="B139" s="8" t="s">
        <v>189</v>
      </c>
      <c r="C139" s="8" t="s">
        <v>42</v>
      </c>
      <c r="D139" s="9" t="s">
        <v>11</v>
      </c>
      <c r="E139" s="10">
        <v>3486122.2</v>
      </c>
      <c r="F139" s="16"/>
      <c r="G139" s="16"/>
      <c r="H139" s="10">
        <f t="shared" si="4"/>
        <v>3486122.2</v>
      </c>
    </row>
    <row r="140" spans="1:8" x14ac:dyDescent="0.25">
      <c r="A140" s="2">
        <f t="shared" ref="A140:A203" si="5">A139+1</f>
        <v>131</v>
      </c>
      <c r="B140" s="8" t="s">
        <v>190</v>
      </c>
      <c r="C140" s="13" t="s">
        <v>191</v>
      </c>
      <c r="D140" s="9" t="s">
        <v>11</v>
      </c>
      <c r="E140" s="10">
        <v>5715323.9800000004</v>
      </c>
      <c r="F140" s="16">
        <v>915765.78</v>
      </c>
      <c r="G140" s="16">
        <f>2726709.66+100672.42</f>
        <v>2827382.08</v>
      </c>
      <c r="H140" s="10">
        <f t="shared" si="4"/>
        <v>3803707.6800000006</v>
      </c>
    </row>
    <row r="141" spans="1:8" x14ac:dyDescent="0.25">
      <c r="A141" s="2">
        <f t="shared" si="5"/>
        <v>132</v>
      </c>
      <c r="B141" s="15" t="s">
        <v>192</v>
      </c>
      <c r="C141" s="13" t="s">
        <v>97</v>
      </c>
      <c r="D141" s="9" t="s">
        <v>11</v>
      </c>
      <c r="E141" s="10">
        <v>2944221</v>
      </c>
      <c r="F141" s="16"/>
      <c r="G141" s="16">
        <v>626108</v>
      </c>
      <c r="H141" s="10">
        <f t="shared" si="4"/>
        <v>2318113</v>
      </c>
    </row>
    <row r="142" spans="1:8" x14ac:dyDescent="0.25">
      <c r="A142" s="2">
        <f t="shared" si="5"/>
        <v>133</v>
      </c>
      <c r="B142" s="15" t="s">
        <v>193</v>
      </c>
      <c r="C142" s="13" t="s">
        <v>42</v>
      </c>
      <c r="D142" s="9" t="s">
        <v>11</v>
      </c>
      <c r="E142" s="10">
        <v>5.0599999999976717</v>
      </c>
      <c r="F142" s="16"/>
      <c r="G142" s="16"/>
      <c r="H142" s="10">
        <f t="shared" si="4"/>
        <v>5.0599999999976717</v>
      </c>
    </row>
    <row r="143" spans="1:8" x14ac:dyDescent="0.25">
      <c r="A143" s="2">
        <f t="shared" si="5"/>
        <v>134</v>
      </c>
      <c r="B143" s="11" t="s">
        <v>194</v>
      </c>
      <c r="C143" s="8" t="s">
        <v>50</v>
      </c>
      <c r="D143" s="9" t="s">
        <v>11</v>
      </c>
      <c r="E143" s="10">
        <v>18880</v>
      </c>
      <c r="F143" s="16"/>
      <c r="G143" s="16"/>
      <c r="H143" s="10">
        <f t="shared" si="4"/>
        <v>18880</v>
      </c>
    </row>
    <row r="144" spans="1:8" x14ac:dyDescent="0.25">
      <c r="A144" s="2">
        <f t="shared" si="5"/>
        <v>135</v>
      </c>
      <c r="B144" s="11" t="s">
        <v>195</v>
      </c>
      <c r="C144" s="13" t="s">
        <v>36</v>
      </c>
      <c r="D144" s="9" t="s">
        <v>11</v>
      </c>
      <c r="E144" s="10">
        <v>12000.020000000004</v>
      </c>
      <c r="F144" s="16"/>
      <c r="G144" s="16"/>
      <c r="H144" s="10">
        <f t="shared" si="4"/>
        <v>12000.020000000004</v>
      </c>
    </row>
    <row r="145" spans="1:8" x14ac:dyDescent="0.25">
      <c r="A145" s="2">
        <f t="shared" si="5"/>
        <v>136</v>
      </c>
      <c r="B145" s="11" t="s">
        <v>196</v>
      </c>
      <c r="C145" s="8" t="s">
        <v>50</v>
      </c>
      <c r="D145" s="9" t="s">
        <v>11</v>
      </c>
      <c r="E145" s="10">
        <v>4000</v>
      </c>
      <c r="F145" s="16"/>
      <c r="G145" s="16"/>
      <c r="H145" s="10">
        <f t="shared" si="4"/>
        <v>4000</v>
      </c>
    </row>
    <row r="146" spans="1:8" x14ac:dyDescent="0.25">
      <c r="A146" s="2">
        <f t="shared" si="5"/>
        <v>137</v>
      </c>
      <c r="B146" s="11" t="s">
        <v>405</v>
      </c>
      <c r="C146" s="8" t="s">
        <v>50</v>
      </c>
      <c r="D146" s="9" t="s">
        <v>11</v>
      </c>
      <c r="E146" s="10">
        <v>4000</v>
      </c>
      <c r="F146" s="16"/>
      <c r="G146" s="16"/>
      <c r="H146" s="10">
        <f t="shared" si="4"/>
        <v>4000</v>
      </c>
    </row>
    <row r="147" spans="1:8" x14ac:dyDescent="0.25">
      <c r="A147" s="2">
        <f t="shared" si="5"/>
        <v>138</v>
      </c>
      <c r="B147" s="11" t="s">
        <v>197</v>
      </c>
      <c r="C147" s="8" t="s">
        <v>198</v>
      </c>
      <c r="D147" s="9" t="s">
        <v>11</v>
      </c>
      <c r="E147" s="10">
        <v>6850</v>
      </c>
      <c r="F147" s="16"/>
      <c r="G147" s="16"/>
      <c r="H147" s="10">
        <f t="shared" si="4"/>
        <v>6850</v>
      </c>
    </row>
    <row r="148" spans="1:8" x14ac:dyDescent="0.25">
      <c r="A148" s="2">
        <f t="shared" si="5"/>
        <v>139</v>
      </c>
      <c r="B148" s="11" t="s">
        <v>370</v>
      </c>
      <c r="C148" s="8" t="s">
        <v>188</v>
      </c>
      <c r="D148" s="9" t="s">
        <v>11</v>
      </c>
      <c r="E148" s="10">
        <v>154462</v>
      </c>
      <c r="F148" s="16"/>
      <c r="G148" s="16"/>
      <c r="H148" s="10">
        <f t="shared" si="4"/>
        <v>154462</v>
      </c>
    </row>
    <row r="149" spans="1:8" x14ac:dyDescent="0.25">
      <c r="A149" s="2">
        <f t="shared" si="5"/>
        <v>140</v>
      </c>
      <c r="B149" s="11" t="s">
        <v>199</v>
      </c>
      <c r="C149" s="11" t="s">
        <v>200</v>
      </c>
      <c r="D149" s="9" t="s">
        <v>11</v>
      </c>
      <c r="E149" s="10">
        <v>16000</v>
      </c>
      <c r="F149" s="16"/>
      <c r="G149" s="16"/>
      <c r="H149" s="10">
        <f t="shared" si="4"/>
        <v>16000</v>
      </c>
    </row>
    <row r="150" spans="1:8" x14ac:dyDescent="0.25">
      <c r="A150" s="2">
        <f t="shared" si="5"/>
        <v>141</v>
      </c>
      <c r="B150" s="11" t="s">
        <v>201</v>
      </c>
      <c r="C150" s="11" t="s">
        <v>202</v>
      </c>
      <c r="D150" s="9" t="s">
        <v>11</v>
      </c>
      <c r="E150" s="10">
        <v>221075</v>
      </c>
      <c r="F150" s="16"/>
      <c r="G150" s="16"/>
      <c r="H150" s="10">
        <f t="shared" si="4"/>
        <v>221075</v>
      </c>
    </row>
    <row r="151" spans="1:8" x14ac:dyDescent="0.25">
      <c r="A151" s="2">
        <f t="shared" si="5"/>
        <v>142</v>
      </c>
      <c r="B151" s="11" t="s">
        <v>203</v>
      </c>
      <c r="C151" s="11" t="s">
        <v>204</v>
      </c>
      <c r="D151" s="9" t="s">
        <v>11</v>
      </c>
      <c r="E151" s="10">
        <v>393258.6</v>
      </c>
      <c r="F151" s="16"/>
      <c r="G151" s="16">
        <v>393258.6</v>
      </c>
      <c r="H151" s="10">
        <f t="shared" si="4"/>
        <v>0</v>
      </c>
    </row>
    <row r="152" spans="1:8" x14ac:dyDescent="0.25">
      <c r="A152" s="2">
        <f t="shared" si="5"/>
        <v>143</v>
      </c>
      <c r="B152" s="8" t="s">
        <v>205</v>
      </c>
      <c r="C152" s="8" t="s">
        <v>206</v>
      </c>
      <c r="D152" s="9" t="s">
        <v>11</v>
      </c>
      <c r="E152" s="10">
        <v>755613</v>
      </c>
      <c r="F152" s="16"/>
      <c r="G152" s="16">
        <v>215350</v>
      </c>
      <c r="H152" s="10">
        <f t="shared" si="4"/>
        <v>540263</v>
      </c>
    </row>
    <row r="153" spans="1:8" x14ac:dyDescent="0.25">
      <c r="A153" s="2">
        <f t="shared" si="5"/>
        <v>144</v>
      </c>
      <c r="B153" s="11" t="s">
        <v>207</v>
      </c>
      <c r="C153" s="11" t="s">
        <v>208</v>
      </c>
      <c r="D153" s="9" t="s">
        <v>11</v>
      </c>
      <c r="E153" s="10">
        <v>14000</v>
      </c>
      <c r="F153" s="16"/>
      <c r="G153" s="16"/>
      <c r="H153" s="10">
        <f t="shared" si="4"/>
        <v>14000</v>
      </c>
    </row>
    <row r="154" spans="1:8" x14ac:dyDescent="0.25">
      <c r="A154" s="2">
        <f t="shared" si="5"/>
        <v>145</v>
      </c>
      <c r="B154" s="11" t="s">
        <v>404</v>
      </c>
      <c r="C154" s="11" t="s">
        <v>79</v>
      </c>
      <c r="D154" s="9" t="s">
        <v>11</v>
      </c>
      <c r="E154" s="10">
        <v>52000</v>
      </c>
      <c r="F154" s="16"/>
      <c r="G154" s="16"/>
      <c r="H154" s="10">
        <f t="shared" si="4"/>
        <v>52000</v>
      </c>
    </row>
    <row r="155" spans="1:8" x14ac:dyDescent="0.25">
      <c r="A155" s="2">
        <f t="shared" si="5"/>
        <v>146</v>
      </c>
      <c r="B155" s="8" t="s">
        <v>209</v>
      </c>
      <c r="C155" s="13" t="s">
        <v>97</v>
      </c>
      <c r="D155" s="9" t="s">
        <v>11</v>
      </c>
      <c r="E155" s="10">
        <v>739323.99999999953</v>
      </c>
      <c r="F155" s="16"/>
      <c r="G155" s="16">
        <v>690000</v>
      </c>
      <c r="H155" s="10">
        <f t="shared" si="4"/>
        <v>49323.999999999534</v>
      </c>
    </row>
    <row r="156" spans="1:8" x14ac:dyDescent="0.25">
      <c r="A156" s="2">
        <f t="shared" si="5"/>
        <v>147</v>
      </c>
      <c r="B156" s="8" t="s">
        <v>210</v>
      </c>
      <c r="C156" s="8" t="s">
        <v>26</v>
      </c>
      <c r="D156" s="9" t="s">
        <v>11</v>
      </c>
      <c r="E156" s="10">
        <v>18408</v>
      </c>
      <c r="F156" s="16"/>
      <c r="G156" s="16"/>
      <c r="H156" s="10">
        <f t="shared" si="4"/>
        <v>18408</v>
      </c>
    </row>
    <row r="157" spans="1:8" x14ac:dyDescent="0.25">
      <c r="A157" s="2">
        <f t="shared" si="5"/>
        <v>148</v>
      </c>
      <c r="B157" s="12" t="s">
        <v>211</v>
      </c>
      <c r="C157" s="12" t="s">
        <v>212</v>
      </c>
      <c r="D157" s="9" t="s">
        <v>11</v>
      </c>
      <c r="E157" s="10">
        <v>0</v>
      </c>
      <c r="F157" s="16">
        <v>30000</v>
      </c>
      <c r="G157" s="16"/>
      <c r="H157" s="10">
        <f t="shared" si="4"/>
        <v>30000</v>
      </c>
    </row>
    <row r="158" spans="1:8" x14ac:dyDescent="0.25">
      <c r="A158" s="2">
        <f t="shared" si="5"/>
        <v>149</v>
      </c>
      <c r="B158" s="8" t="s">
        <v>213</v>
      </c>
      <c r="C158" s="8" t="s">
        <v>214</v>
      </c>
      <c r="D158" s="9" t="s">
        <v>11</v>
      </c>
      <c r="E158" s="10">
        <v>101957.8</v>
      </c>
      <c r="F158" s="16"/>
      <c r="G158" s="16"/>
      <c r="H158" s="10">
        <f t="shared" si="4"/>
        <v>101957.8</v>
      </c>
    </row>
    <row r="159" spans="1:8" x14ac:dyDescent="0.25">
      <c r="A159" s="2">
        <f t="shared" si="5"/>
        <v>150</v>
      </c>
      <c r="B159" s="11" t="s">
        <v>215</v>
      </c>
      <c r="C159" s="11" t="s">
        <v>26</v>
      </c>
      <c r="D159" s="9" t="s">
        <v>11</v>
      </c>
      <c r="E159" s="10">
        <v>218909.49</v>
      </c>
      <c r="F159" s="16"/>
      <c r="G159" s="16"/>
      <c r="H159" s="10">
        <f t="shared" si="4"/>
        <v>218909.49</v>
      </c>
    </row>
    <row r="160" spans="1:8" x14ac:dyDescent="0.25">
      <c r="A160" s="2">
        <f t="shared" si="5"/>
        <v>151</v>
      </c>
      <c r="B160" s="8" t="s">
        <v>216</v>
      </c>
      <c r="C160" s="8" t="s">
        <v>217</v>
      </c>
      <c r="D160" s="9" t="s">
        <v>11</v>
      </c>
      <c r="E160" s="10">
        <v>34515</v>
      </c>
      <c r="F160" s="16"/>
      <c r="G160" s="16"/>
      <c r="H160" s="10">
        <f t="shared" si="4"/>
        <v>34515</v>
      </c>
    </row>
    <row r="161" spans="1:8" x14ac:dyDescent="0.25">
      <c r="A161" s="2">
        <f t="shared" si="5"/>
        <v>152</v>
      </c>
      <c r="B161" s="11" t="s">
        <v>218</v>
      </c>
      <c r="C161" s="11" t="s">
        <v>219</v>
      </c>
      <c r="D161" s="9" t="s">
        <v>11</v>
      </c>
      <c r="E161" s="10">
        <v>493350</v>
      </c>
      <c r="F161" s="16"/>
      <c r="G161" s="16"/>
      <c r="H161" s="10">
        <f t="shared" si="4"/>
        <v>493350</v>
      </c>
    </row>
    <row r="162" spans="1:8" x14ac:dyDescent="0.25">
      <c r="A162" s="2">
        <f t="shared" si="5"/>
        <v>153</v>
      </c>
      <c r="B162" s="11" t="s">
        <v>220</v>
      </c>
      <c r="C162" s="11" t="s">
        <v>10</v>
      </c>
      <c r="D162" s="9" t="s">
        <v>11</v>
      </c>
      <c r="E162" s="10">
        <v>222900</v>
      </c>
      <c r="F162" s="16"/>
      <c r="G162" s="16">
        <v>123900</v>
      </c>
      <c r="H162" s="10">
        <f t="shared" si="4"/>
        <v>99000</v>
      </c>
    </row>
    <row r="163" spans="1:8" x14ac:dyDescent="0.25">
      <c r="A163" s="2">
        <f t="shared" si="5"/>
        <v>154</v>
      </c>
      <c r="B163" s="8" t="s">
        <v>221</v>
      </c>
      <c r="C163" s="8" t="s">
        <v>110</v>
      </c>
      <c r="D163" s="9" t="s">
        <v>11</v>
      </c>
      <c r="E163" s="10">
        <v>1587940.8499999999</v>
      </c>
      <c r="F163" s="16"/>
      <c r="G163" s="16"/>
      <c r="H163" s="10">
        <f t="shared" si="4"/>
        <v>1587940.8499999999</v>
      </c>
    </row>
    <row r="164" spans="1:8" x14ac:dyDescent="0.25">
      <c r="A164" s="2">
        <f t="shared" si="5"/>
        <v>155</v>
      </c>
      <c r="B164" s="8" t="s">
        <v>223</v>
      </c>
      <c r="C164" s="8" t="s">
        <v>42</v>
      </c>
      <c r="D164" s="9" t="s">
        <v>11</v>
      </c>
      <c r="E164" s="10">
        <v>4146775</v>
      </c>
      <c r="F164" s="16"/>
      <c r="G164" s="16">
        <v>221450</v>
      </c>
      <c r="H164" s="10">
        <f t="shared" si="4"/>
        <v>3925325</v>
      </c>
    </row>
    <row r="165" spans="1:8" s="1" customFormat="1" x14ac:dyDescent="0.25">
      <c r="A165" s="2">
        <f t="shared" si="5"/>
        <v>156</v>
      </c>
      <c r="B165" s="8" t="s">
        <v>416</v>
      </c>
      <c r="C165" s="8" t="s">
        <v>417</v>
      </c>
      <c r="D165" s="9" t="s">
        <v>11</v>
      </c>
      <c r="E165" s="10">
        <v>0</v>
      </c>
      <c r="F165" s="16">
        <v>121422</v>
      </c>
      <c r="G165" s="16"/>
      <c r="H165" s="10">
        <f t="shared" si="4"/>
        <v>121422</v>
      </c>
    </row>
    <row r="166" spans="1:8" x14ac:dyDescent="0.25">
      <c r="A166" s="2">
        <f t="shared" si="5"/>
        <v>157</v>
      </c>
      <c r="B166" s="8" t="s">
        <v>224</v>
      </c>
      <c r="C166" s="8" t="s">
        <v>110</v>
      </c>
      <c r="D166" s="9" t="s">
        <v>11</v>
      </c>
      <c r="E166" s="10">
        <v>550388</v>
      </c>
      <c r="F166" s="16"/>
      <c r="G166" s="16"/>
      <c r="H166" s="10">
        <f t="shared" si="4"/>
        <v>550388</v>
      </c>
    </row>
    <row r="167" spans="1:8" x14ac:dyDescent="0.25">
      <c r="A167" s="2">
        <f t="shared" si="5"/>
        <v>158</v>
      </c>
      <c r="B167" s="11" t="s">
        <v>225</v>
      </c>
      <c r="C167" s="11" t="s">
        <v>28</v>
      </c>
      <c r="D167" s="9" t="s">
        <v>11</v>
      </c>
      <c r="E167" s="10">
        <v>95999.6</v>
      </c>
      <c r="F167" s="16"/>
      <c r="G167" s="16"/>
      <c r="H167" s="10">
        <f t="shared" si="4"/>
        <v>95999.6</v>
      </c>
    </row>
    <row r="168" spans="1:8" x14ac:dyDescent="0.25">
      <c r="A168" s="2">
        <f t="shared" si="5"/>
        <v>159</v>
      </c>
      <c r="B168" s="8" t="s">
        <v>226</v>
      </c>
      <c r="C168" s="8" t="s">
        <v>227</v>
      </c>
      <c r="D168" s="9" t="s">
        <v>11</v>
      </c>
      <c r="E168" s="10">
        <v>215900</v>
      </c>
      <c r="F168" s="16"/>
      <c r="G168" s="16"/>
      <c r="H168" s="10">
        <f t="shared" si="4"/>
        <v>215900</v>
      </c>
    </row>
    <row r="169" spans="1:8" x14ac:dyDescent="0.25">
      <c r="A169" s="2">
        <f t="shared" si="5"/>
        <v>160</v>
      </c>
      <c r="B169" s="8" t="s">
        <v>228</v>
      </c>
      <c r="C169" s="13" t="s">
        <v>57</v>
      </c>
      <c r="D169" s="9" t="s">
        <v>11</v>
      </c>
      <c r="E169" s="10">
        <v>47622.46</v>
      </c>
      <c r="F169" s="16"/>
      <c r="G169" s="16"/>
      <c r="H169" s="10">
        <f t="shared" si="4"/>
        <v>47622.46</v>
      </c>
    </row>
    <row r="170" spans="1:8" x14ac:dyDescent="0.25">
      <c r="A170" s="2">
        <f t="shared" si="5"/>
        <v>161</v>
      </c>
      <c r="B170" s="8" t="s">
        <v>229</v>
      </c>
      <c r="C170" s="8" t="s">
        <v>230</v>
      </c>
      <c r="D170" s="9" t="s">
        <v>11</v>
      </c>
      <c r="E170" s="10">
        <v>1162654.5</v>
      </c>
      <c r="F170" s="16">
        <v>438606</v>
      </c>
      <c r="G170" s="16">
        <v>197060</v>
      </c>
      <c r="H170" s="10">
        <f>E170+F170-G170</f>
        <v>1404200.5</v>
      </c>
    </row>
    <row r="171" spans="1:8" x14ac:dyDescent="0.25">
      <c r="A171" s="2">
        <f t="shared" si="5"/>
        <v>162</v>
      </c>
      <c r="B171" s="8" t="s">
        <v>371</v>
      </c>
      <c r="C171" s="8" t="s">
        <v>154</v>
      </c>
      <c r="D171" s="9" t="s">
        <v>11</v>
      </c>
      <c r="E171" s="10">
        <v>112200.16</v>
      </c>
      <c r="F171" s="16"/>
      <c r="G171" s="16">
        <v>112200.16</v>
      </c>
      <c r="H171" s="10">
        <f t="shared" si="4"/>
        <v>0</v>
      </c>
    </row>
    <row r="172" spans="1:8" x14ac:dyDescent="0.25">
      <c r="A172" s="2">
        <f t="shared" si="5"/>
        <v>163</v>
      </c>
      <c r="B172" s="8" t="s">
        <v>231</v>
      </c>
      <c r="C172" s="8" t="s">
        <v>232</v>
      </c>
      <c r="D172" s="9" t="s">
        <v>11</v>
      </c>
      <c r="E172" s="10">
        <v>22308</v>
      </c>
      <c r="F172" s="16"/>
      <c r="G172" s="16"/>
      <c r="H172" s="10">
        <f t="shared" si="4"/>
        <v>22308</v>
      </c>
    </row>
    <row r="173" spans="1:8" x14ac:dyDescent="0.25">
      <c r="A173" s="2">
        <f t="shared" si="5"/>
        <v>164</v>
      </c>
      <c r="B173" s="8" t="s">
        <v>233</v>
      </c>
      <c r="C173" s="8" t="s">
        <v>26</v>
      </c>
      <c r="D173" s="9" t="s">
        <v>11</v>
      </c>
      <c r="E173" s="10">
        <v>110575.44</v>
      </c>
      <c r="F173" s="16"/>
      <c r="G173" s="16"/>
      <c r="H173" s="10">
        <f t="shared" si="4"/>
        <v>110575.44</v>
      </c>
    </row>
    <row r="174" spans="1:8" x14ac:dyDescent="0.25">
      <c r="A174" s="2">
        <f t="shared" si="5"/>
        <v>165</v>
      </c>
      <c r="B174" s="11" t="s">
        <v>234</v>
      </c>
      <c r="C174" s="11" t="s">
        <v>235</v>
      </c>
      <c r="D174" s="9" t="s">
        <v>11</v>
      </c>
      <c r="E174" s="10">
        <v>169260.26</v>
      </c>
      <c r="F174" s="16"/>
      <c r="G174" s="16"/>
      <c r="H174" s="10">
        <f t="shared" si="4"/>
        <v>169260.26</v>
      </c>
    </row>
    <row r="175" spans="1:8" x14ac:dyDescent="0.25">
      <c r="A175" s="2">
        <f t="shared" si="5"/>
        <v>166</v>
      </c>
      <c r="B175" s="11" t="s">
        <v>236</v>
      </c>
      <c r="C175" s="13" t="s">
        <v>36</v>
      </c>
      <c r="D175" s="9" t="s">
        <v>11</v>
      </c>
      <c r="E175" s="10">
        <v>40000</v>
      </c>
      <c r="F175" s="16"/>
      <c r="G175" s="16"/>
      <c r="H175" s="10">
        <f t="shared" si="4"/>
        <v>40000</v>
      </c>
    </row>
    <row r="176" spans="1:8" x14ac:dyDescent="0.25">
      <c r="A176" s="2">
        <f t="shared" si="5"/>
        <v>167</v>
      </c>
      <c r="B176" s="8" t="s">
        <v>239</v>
      </c>
      <c r="C176" s="8" t="s">
        <v>42</v>
      </c>
      <c r="D176" s="9" t="s">
        <v>11</v>
      </c>
      <c r="E176" s="10">
        <v>98811.5</v>
      </c>
      <c r="F176" s="16"/>
      <c r="G176" s="16"/>
      <c r="H176" s="10">
        <f t="shared" si="4"/>
        <v>98811.5</v>
      </c>
    </row>
    <row r="177" spans="1:8" x14ac:dyDescent="0.25">
      <c r="A177" s="2">
        <f t="shared" si="5"/>
        <v>168</v>
      </c>
      <c r="B177" s="8" t="s">
        <v>242</v>
      </c>
      <c r="C177" s="13" t="s">
        <v>243</v>
      </c>
      <c r="D177" s="9" t="s">
        <v>11</v>
      </c>
      <c r="E177" s="10">
        <v>24780</v>
      </c>
      <c r="F177" s="16"/>
      <c r="G177" s="16"/>
      <c r="H177" s="10">
        <f t="shared" si="4"/>
        <v>24780</v>
      </c>
    </row>
    <row r="178" spans="1:8" x14ac:dyDescent="0.25">
      <c r="A178" s="2">
        <f t="shared" si="5"/>
        <v>169</v>
      </c>
      <c r="B178" s="11" t="s">
        <v>244</v>
      </c>
      <c r="C178" s="8" t="s">
        <v>87</v>
      </c>
      <c r="D178" s="9" t="s">
        <v>11</v>
      </c>
      <c r="E178" s="10">
        <v>119426.92000000001</v>
      </c>
      <c r="F178" s="16"/>
      <c r="G178" s="16">
        <v>118955.32</v>
      </c>
      <c r="H178" s="10">
        <f t="shared" si="4"/>
        <v>471.60000000000582</v>
      </c>
    </row>
    <row r="179" spans="1:8" x14ac:dyDescent="0.25">
      <c r="A179" s="2">
        <f t="shared" si="5"/>
        <v>170</v>
      </c>
      <c r="B179" s="8" t="s">
        <v>245</v>
      </c>
      <c r="C179" s="13" t="s">
        <v>97</v>
      </c>
      <c r="D179" s="9" t="s">
        <v>11</v>
      </c>
      <c r="E179" s="10">
        <v>431143.67999999999</v>
      </c>
      <c r="F179" s="16"/>
      <c r="G179" s="16"/>
      <c r="H179" s="10">
        <f t="shared" si="4"/>
        <v>431143.67999999999</v>
      </c>
    </row>
    <row r="180" spans="1:8" x14ac:dyDescent="0.25">
      <c r="A180" s="2">
        <f t="shared" si="5"/>
        <v>171</v>
      </c>
      <c r="B180" s="8" t="s">
        <v>246</v>
      </c>
      <c r="C180" s="8" t="s">
        <v>57</v>
      </c>
      <c r="D180" s="9" t="s">
        <v>11</v>
      </c>
      <c r="E180" s="10">
        <v>3372976.8</v>
      </c>
      <c r="F180" s="16">
        <v>768500</v>
      </c>
      <c r="G180" s="16">
        <f>574300+258400+515861.8</f>
        <v>1348561.8</v>
      </c>
      <c r="H180" s="10">
        <f t="shared" si="4"/>
        <v>2792915</v>
      </c>
    </row>
    <row r="181" spans="1:8" x14ac:dyDescent="0.25">
      <c r="A181" s="2">
        <f t="shared" si="5"/>
        <v>172</v>
      </c>
      <c r="B181" s="8" t="s">
        <v>372</v>
      </c>
      <c r="C181" s="8" t="s">
        <v>373</v>
      </c>
      <c r="D181" s="9" t="s">
        <v>11</v>
      </c>
      <c r="E181" s="10">
        <v>34100</v>
      </c>
      <c r="F181" s="16"/>
      <c r="G181" s="16">
        <v>34100</v>
      </c>
      <c r="H181" s="10">
        <f t="shared" si="4"/>
        <v>0</v>
      </c>
    </row>
    <row r="182" spans="1:8" s="1" customFormat="1" x14ac:dyDescent="0.25">
      <c r="A182" s="2">
        <f t="shared" si="5"/>
        <v>173</v>
      </c>
      <c r="B182" s="8" t="s">
        <v>419</v>
      </c>
      <c r="C182" s="12" t="s">
        <v>418</v>
      </c>
      <c r="D182" s="9" t="s">
        <v>11</v>
      </c>
      <c r="E182" s="10">
        <v>0</v>
      </c>
      <c r="F182" s="16">
        <v>148680</v>
      </c>
      <c r="G182" s="16"/>
      <c r="H182" s="10">
        <f t="shared" si="4"/>
        <v>148680</v>
      </c>
    </row>
    <row r="183" spans="1:8" x14ac:dyDescent="0.25">
      <c r="A183" s="2">
        <f t="shared" si="5"/>
        <v>174</v>
      </c>
      <c r="B183" s="8" t="s">
        <v>247</v>
      </c>
      <c r="C183" s="8" t="s">
        <v>28</v>
      </c>
      <c r="D183" s="9" t="s">
        <v>11</v>
      </c>
      <c r="E183" s="10">
        <v>242615.42</v>
      </c>
      <c r="F183" s="16"/>
      <c r="G183" s="16"/>
      <c r="H183" s="10">
        <f t="shared" si="4"/>
        <v>242615.42</v>
      </c>
    </row>
    <row r="184" spans="1:8" x14ac:dyDescent="0.25">
      <c r="A184" s="2">
        <f t="shared" si="5"/>
        <v>175</v>
      </c>
      <c r="B184" s="8" t="s">
        <v>248</v>
      </c>
      <c r="C184" s="8" t="s">
        <v>28</v>
      </c>
      <c r="D184" s="9" t="s">
        <v>11</v>
      </c>
      <c r="E184" s="10">
        <v>1356430</v>
      </c>
      <c r="F184" s="16">
        <v>100000</v>
      </c>
      <c r="G184" s="16">
        <v>418500</v>
      </c>
      <c r="H184" s="10">
        <f t="shared" si="4"/>
        <v>1037930</v>
      </c>
    </row>
    <row r="185" spans="1:8" x14ac:dyDescent="0.25">
      <c r="A185" s="2">
        <f t="shared" si="5"/>
        <v>176</v>
      </c>
      <c r="B185" s="11" t="s">
        <v>251</v>
      </c>
      <c r="C185" s="11" t="s">
        <v>97</v>
      </c>
      <c r="D185" s="9" t="s">
        <v>11</v>
      </c>
      <c r="E185" s="10">
        <v>1683500</v>
      </c>
      <c r="F185" s="16"/>
      <c r="G185" s="16">
        <v>473000</v>
      </c>
      <c r="H185" s="10">
        <f t="shared" si="4"/>
        <v>1210500</v>
      </c>
    </row>
    <row r="186" spans="1:8" x14ac:dyDescent="0.25">
      <c r="A186" s="2">
        <f t="shared" si="5"/>
        <v>177</v>
      </c>
      <c r="B186" s="8" t="s">
        <v>252</v>
      </c>
      <c r="C186" s="8" t="s">
        <v>253</v>
      </c>
      <c r="D186" s="9" t="s">
        <v>11</v>
      </c>
      <c r="E186" s="10">
        <v>36335</v>
      </c>
      <c r="F186" s="16"/>
      <c r="G186" s="16"/>
      <c r="H186" s="10">
        <f t="shared" si="4"/>
        <v>36335</v>
      </c>
    </row>
    <row r="187" spans="1:8" x14ac:dyDescent="0.25">
      <c r="A187" s="2">
        <f t="shared" si="5"/>
        <v>178</v>
      </c>
      <c r="B187" s="8" t="s">
        <v>254</v>
      </c>
      <c r="C187" s="8" t="s">
        <v>255</v>
      </c>
      <c r="D187" s="9" t="s">
        <v>11</v>
      </c>
      <c r="E187" s="10">
        <v>86081</v>
      </c>
      <c r="F187" s="16"/>
      <c r="G187" s="16"/>
      <c r="H187" s="10">
        <f t="shared" si="4"/>
        <v>86081</v>
      </c>
    </row>
    <row r="188" spans="1:8" x14ac:dyDescent="0.25">
      <c r="A188" s="2">
        <f t="shared" si="5"/>
        <v>179</v>
      </c>
      <c r="B188" s="8" t="s">
        <v>256</v>
      </c>
      <c r="C188" s="13" t="s">
        <v>36</v>
      </c>
      <c r="D188" s="9" t="s">
        <v>11</v>
      </c>
      <c r="E188" s="10">
        <v>23600</v>
      </c>
      <c r="F188" s="16"/>
      <c r="G188" s="16"/>
      <c r="H188" s="10">
        <f t="shared" si="4"/>
        <v>23600</v>
      </c>
    </row>
    <row r="189" spans="1:8" x14ac:dyDescent="0.25">
      <c r="A189" s="2">
        <f t="shared" si="5"/>
        <v>180</v>
      </c>
      <c r="B189" s="8" t="s">
        <v>257</v>
      </c>
      <c r="C189" s="8" t="s">
        <v>26</v>
      </c>
      <c r="D189" s="9" t="s">
        <v>11</v>
      </c>
      <c r="E189" s="10">
        <v>70800</v>
      </c>
      <c r="F189" s="16"/>
      <c r="G189" s="16">
        <v>70800</v>
      </c>
      <c r="H189" s="10">
        <f t="shared" si="4"/>
        <v>0</v>
      </c>
    </row>
    <row r="190" spans="1:8" x14ac:dyDescent="0.25">
      <c r="A190" s="2">
        <f t="shared" si="5"/>
        <v>181</v>
      </c>
      <c r="B190" s="8" t="s">
        <v>258</v>
      </c>
      <c r="C190" s="8" t="s">
        <v>259</v>
      </c>
      <c r="D190" s="9" t="s">
        <v>11</v>
      </c>
      <c r="E190" s="10">
        <v>57143.86</v>
      </c>
      <c r="F190" s="16"/>
      <c r="G190" s="16"/>
      <c r="H190" s="10">
        <f t="shared" si="4"/>
        <v>57143.86</v>
      </c>
    </row>
    <row r="191" spans="1:8" x14ac:dyDescent="0.25">
      <c r="A191" s="2">
        <f t="shared" si="5"/>
        <v>182</v>
      </c>
      <c r="B191" s="8" t="s">
        <v>260</v>
      </c>
      <c r="C191" s="8" t="s">
        <v>26</v>
      </c>
      <c r="D191" s="9" t="s">
        <v>11</v>
      </c>
      <c r="E191" s="10">
        <v>539934.62</v>
      </c>
      <c r="F191" s="16"/>
      <c r="G191" s="16"/>
      <c r="H191" s="10">
        <f t="shared" si="4"/>
        <v>539934.62</v>
      </c>
    </row>
    <row r="192" spans="1:8" x14ac:dyDescent="0.25">
      <c r="A192" s="2">
        <f t="shared" si="5"/>
        <v>183</v>
      </c>
      <c r="B192" s="8" t="s">
        <v>261</v>
      </c>
      <c r="C192" s="8" t="s">
        <v>262</v>
      </c>
      <c r="D192" s="9" t="s">
        <v>11</v>
      </c>
      <c r="E192" s="10">
        <v>45009.700000000004</v>
      </c>
      <c r="F192" s="16"/>
      <c r="G192" s="16"/>
      <c r="H192" s="10">
        <f t="shared" si="4"/>
        <v>45009.700000000004</v>
      </c>
    </row>
    <row r="193" spans="1:8" x14ac:dyDescent="0.25">
      <c r="A193" s="2">
        <f t="shared" si="5"/>
        <v>184</v>
      </c>
      <c r="B193" s="11" t="s">
        <v>263</v>
      </c>
      <c r="C193" s="11" t="s">
        <v>264</v>
      </c>
      <c r="D193" s="9" t="s">
        <v>11</v>
      </c>
      <c r="E193" s="10">
        <v>732484</v>
      </c>
      <c r="F193" s="16"/>
      <c r="G193" s="16">
        <v>228000</v>
      </c>
      <c r="H193" s="10">
        <f t="shared" ref="H193:H252" si="6">E193+F193-G193</f>
        <v>504484</v>
      </c>
    </row>
    <row r="194" spans="1:8" x14ac:dyDescent="0.25">
      <c r="A194" s="2">
        <f t="shared" si="5"/>
        <v>185</v>
      </c>
      <c r="B194" s="11" t="s">
        <v>403</v>
      </c>
      <c r="C194" s="11" t="s">
        <v>28</v>
      </c>
      <c r="D194" s="9" t="s">
        <v>11</v>
      </c>
      <c r="E194" s="10">
        <v>71750</v>
      </c>
      <c r="F194" s="16"/>
      <c r="G194" s="16"/>
      <c r="H194" s="10">
        <f t="shared" si="6"/>
        <v>71750</v>
      </c>
    </row>
    <row r="195" spans="1:8" x14ac:dyDescent="0.25">
      <c r="A195" s="2">
        <f t="shared" si="5"/>
        <v>186</v>
      </c>
      <c r="B195" s="8" t="s">
        <v>265</v>
      </c>
      <c r="C195" s="8" t="s">
        <v>26</v>
      </c>
      <c r="D195" s="9" t="s">
        <v>11</v>
      </c>
      <c r="E195" s="10">
        <v>184242.84</v>
      </c>
      <c r="F195" s="16"/>
      <c r="G195" s="16"/>
      <c r="H195" s="10">
        <f t="shared" si="6"/>
        <v>184242.84</v>
      </c>
    </row>
    <row r="196" spans="1:8" x14ac:dyDescent="0.25">
      <c r="A196" s="2">
        <f t="shared" si="5"/>
        <v>187</v>
      </c>
      <c r="B196" s="8" t="s">
        <v>266</v>
      </c>
      <c r="C196" s="8" t="s">
        <v>97</v>
      </c>
      <c r="D196" s="9" t="s">
        <v>11</v>
      </c>
      <c r="E196" s="10">
        <v>21323046.440000001</v>
      </c>
      <c r="F196" s="16">
        <v>1470461.4</v>
      </c>
      <c r="G196" s="16"/>
      <c r="H196" s="10">
        <f t="shared" si="6"/>
        <v>22793507.84</v>
      </c>
    </row>
    <row r="197" spans="1:8" x14ac:dyDescent="0.25">
      <c r="A197" s="2">
        <f t="shared" si="5"/>
        <v>188</v>
      </c>
      <c r="B197" s="8" t="s">
        <v>267</v>
      </c>
      <c r="C197" s="8" t="s">
        <v>268</v>
      </c>
      <c r="D197" s="9" t="s">
        <v>11</v>
      </c>
      <c r="E197" s="10">
        <v>109534</v>
      </c>
      <c r="F197" s="16"/>
      <c r="G197" s="16"/>
      <c r="H197" s="10">
        <f t="shared" si="6"/>
        <v>109534</v>
      </c>
    </row>
    <row r="198" spans="1:8" x14ac:dyDescent="0.25">
      <c r="A198" s="2">
        <f t="shared" si="5"/>
        <v>189</v>
      </c>
      <c r="B198" s="8" t="s">
        <v>270</v>
      </c>
      <c r="C198" s="8" t="s">
        <v>271</v>
      </c>
      <c r="D198" s="9" t="s">
        <v>11</v>
      </c>
      <c r="E198" s="10">
        <v>263435</v>
      </c>
      <c r="F198" s="16"/>
      <c r="G198" s="16"/>
      <c r="H198" s="10">
        <f t="shared" si="6"/>
        <v>263435</v>
      </c>
    </row>
    <row r="199" spans="1:8" x14ac:dyDescent="0.25">
      <c r="A199" s="2">
        <f t="shared" si="5"/>
        <v>190</v>
      </c>
      <c r="B199" s="8" t="s">
        <v>272</v>
      </c>
      <c r="C199" s="8" t="s">
        <v>26</v>
      </c>
      <c r="D199" s="9" t="s">
        <v>11</v>
      </c>
      <c r="E199" s="10">
        <v>729535</v>
      </c>
      <c r="F199" s="16"/>
      <c r="G199" s="16"/>
      <c r="H199" s="10">
        <f t="shared" si="6"/>
        <v>729535</v>
      </c>
    </row>
    <row r="200" spans="1:8" x14ac:dyDescent="0.25">
      <c r="A200" s="2">
        <f t="shared" si="5"/>
        <v>191</v>
      </c>
      <c r="B200" s="8" t="s">
        <v>273</v>
      </c>
      <c r="C200" s="8" t="s">
        <v>26</v>
      </c>
      <c r="D200" s="9" t="s">
        <v>11</v>
      </c>
      <c r="E200" s="10">
        <v>74340</v>
      </c>
      <c r="F200" s="16"/>
      <c r="G200" s="16"/>
      <c r="H200" s="10">
        <f t="shared" si="6"/>
        <v>74340</v>
      </c>
    </row>
    <row r="201" spans="1:8" x14ac:dyDescent="0.25">
      <c r="A201" s="2">
        <f t="shared" si="5"/>
        <v>192</v>
      </c>
      <c r="B201" s="8" t="s">
        <v>275</v>
      </c>
      <c r="C201" s="8" t="s">
        <v>50</v>
      </c>
      <c r="D201" s="9" t="s">
        <v>11</v>
      </c>
      <c r="E201" s="10">
        <v>8000</v>
      </c>
      <c r="F201" s="16"/>
      <c r="G201" s="16"/>
      <c r="H201" s="10">
        <f t="shared" si="6"/>
        <v>8000</v>
      </c>
    </row>
    <row r="202" spans="1:8" x14ac:dyDescent="0.25">
      <c r="A202" s="2">
        <f t="shared" si="5"/>
        <v>193</v>
      </c>
      <c r="B202" s="11" t="s">
        <v>276</v>
      </c>
      <c r="C202" s="8" t="s">
        <v>36</v>
      </c>
      <c r="D202" s="9" t="s">
        <v>11</v>
      </c>
      <c r="E202" s="10">
        <v>16000</v>
      </c>
      <c r="F202" s="16"/>
      <c r="G202" s="16"/>
      <c r="H202" s="10">
        <f t="shared" si="6"/>
        <v>16000</v>
      </c>
    </row>
    <row r="203" spans="1:8" x14ac:dyDescent="0.25">
      <c r="A203" s="2">
        <f t="shared" si="5"/>
        <v>194</v>
      </c>
      <c r="B203" s="8" t="s">
        <v>277</v>
      </c>
      <c r="C203" s="8" t="s">
        <v>42</v>
      </c>
      <c r="D203" s="9" t="s">
        <v>11</v>
      </c>
      <c r="E203" s="10">
        <v>399760.4</v>
      </c>
      <c r="F203" s="16"/>
      <c r="G203" s="16"/>
      <c r="H203" s="10">
        <f t="shared" si="6"/>
        <v>399760.4</v>
      </c>
    </row>
    <row r="204" spans="1:8" x14ac:dyDescent="0.25">
      <c r="A204" s="2">
        <f t="shared" ref="A204:A263" si="7">A203+1</f>
        <v>195</v>
      </c>
      <c r="B204" s="8" t="s">
        <v>278</v>
      </c>
      <c r="C204" s="13" t="s">
        <v>36</v>
      </c>
      <c r="D204" s="9" t="s">
        <v>11</v>
      </c>
      <c r="E204" s="10">
        <v>20000</v>
      </c>
      <c r="F204" s="16"/>
      <c r="G204" s="16"/>
      <c r="H204" s="10">
        <f t="shared" si="6"/>
        <v>20000</v>
      </c>
    </row>
    <row r="205" spans="1:8" x14ac:dyDescent="0.25">
      <c r="A205" s="2">
        <f t="shared" si="7"/>
        <v>196</v>
      </c>
      <c r="B205" s="11" t="s">
        <v>279</v>
      </c>
      <c r="C205" s="2" t="s">
        <v>280</v>
      </c>
      <c r="D205" s="9" t="s">
        <v>11</v>
      </c>
      <c r="E205" s="10">
        <v>9000</v>
      </c>
      <c r="F205" s="16"/>
      <c r="G205" s="16"/>
      <c r="H205" s="10">
        <f t="shared" si="6"/>
        <v>9000</v>
      </c>
    </row>
    <row r="206" spans="1:8" x14ac:dyDescent="0.25">
      <c r="A206" s="2">
        <f t="shared" si="7"/>
        <v>197</v>
      </c>
      <c r="B206" s="8" t="s">
        <v>281</v>
      </c>
      <c r="C206" s="8" t="s">
        <v>42</v>
      </c>
      <c r="D206" s="9" t="s">
        <v>11</v>
      </c>
      <c r="E206" s="10">
        <v>128526</v>
      </c>
      <c r="F206" s="16"/>
      <c r="G206" s="16"/>
      <c r="H206" s="10">
        <f t="shared" si="6"/>
        <v>128526</v>
      </c>
    </row>
    <row r="207" spans="1:8" x14ac:dyDescent="0.25">
      <c r="A207" s="2">
        <f t="shared" si="7"/>
        <v>198</v>
      </c>
      <c r="B207" s="8" t="s">
        <v>282</v>
      </c>
      <c r="C207" s="8" t="s">
        <v>26</v>
      </c>
      <c r="D207" s="9" t="s">
        <v>11</v>
      </c>
      <c r="E207" s="10">
        <v>1053805</v>
      </c>
      <c r="F207" s="16"/>
      <c r="G207" s="16"/>
      <c r="H207" s="10">
        <f t="shared" si="6"/>
        <v>1053805</v>
      </c>
    </row>
    <row r="208" spans="1:8" x14ac:dyDescent="0.25">
      <c r="A208" s="2">
        <f t="shared" si="7"/>
        <v>199</v>
      </c>
      <c r="B208" s="8" t="s">
        <v>376</v>
      </c>
      <c r="C208" s="8" t="s">
        <v>26</v>
      </c>
      <c r="D208" s="9" t="s">
        <v>11</v>
      </c>
      <c r="E208" s="10">
        <v>180186</v>
      </c>
      <c r="F208" s="16"/>
      <c r="G208" s="16"/>
      <c r="H208" s="10">
        <f t="shared" si="6"/>
        <v>180186</v>
      </c>
    </row>
    <row r="209" spans="1:8" x14ac:dyDescent="0.25">
      <c r="A209" s="2">
        <f t="shared" si="7"/>
        <v>200</v>
      </c>
      <c r="B209" s="11" t="s">
        <v>283</v>
      </c>
      <c r="C209" s="8" t="s">
        <v>36</v>
      </c>
      <c r="D209" s="9" t="s">
        <v>11</v>
      </c>
      <c r="E209" s="10">
        <v>15000</v>
      </c>
      <c r="F209" s="16"/>
      <c r="G209" s="16"/>
      <c r="H209" s="10">
        <f t="shared" si="6"/>
        <v>15000</v>
      </c>
    </row>
    <row r="210" spans="1:8" x14ac:dyDescent="0.25">
      <c r="A210" s="2">
        <f t="shared" si="7"/>
        <v>201</v>
      </c>
      <c r="B210" s="8" t="s">
        <v>284</v>
      </c>
      <c r="C210" s="8" t="s">
        <v>97</v>
      </c>
      <c r="D210" s="9" t="s">
        <v>11</v>
      </c>
      <c r="E210" s="10">
        <v>14613435.689999999</v>
      </c>
      <c r="F210" s="16">
        <v>79000</v>
      </c>
      <c r="G210" s="16">
        <v>799750</v>
      </c>
      <c r="H210" s="10">
        <f t="shared" si="6"/>
        <v>13892685.689999999</v>
      </c>
    </row>
    <row r="211" spans="1:8" x14ac:dyDescent="0.25">
      <c r="A211" s="2">
        <f t="shared" si="7"/>
        <v>202</v>
      </c>
      <c r="B211" s="8" t="s">
        <v>285</v>
      </c>
      <c r="C211" s="11" t="s">
        <v>286</v>
      </c>
      <c r="D211" s="9" t="s">
        <v>11</v>
      </c>
      <c r="E211" s="10">
        <v>63000</v>
      </c>
      <c r="F211" s="16"/>
      <c r="G211" s="16"/>
      <c r="H211" s="10">
        <f t="shared" si="6"/>
        <v>63000</v>
      </c>
    </row>
    <row r="212" spans="1:8" x14ac:dyDescent="0.25">
      <c r="A212" s="2">
        <f t="shared" si="7"/>
        <v>203</v>
      </c>
      <c r="B212" s="8" t="s">
        <v>287</v>
      </c>
      <c r="C212" s="8" t="s">
        <v>163</v>
      </c>
      <c r="D212" s="9" t="s">
        <v>11</v>
      </c>
      <c r="E212" s="10">
        <v>469578.88000000012</v>
      </c>
      <c r="F212" s="16"/>
      <c r="G212" s="16">
        <v>180209.6</v>
      </c>
      <c r="H212" s="10">
        <f t="shared" si="6"/>
        <v>289369.28000000014</v>
      </c>
    </row>
    <row r="213" spans="1:8" x14ac:dyDescent="0.25">
      <c r="A213" s="2">
        <f t="shared" si="7"/>
        <v>204</v>
      </c>
      <c r="B213" s="8" t="s">
        <v>288</v>
      </c>
      <c r="C213" s="8" t="s">
        <v>42</v>
      </c>
      <c r="D213" s="9" t="s">
        <v>11</v>
      </c>
      <c r="E213" s="10">
        <v>1535156</v>
      </c>
      <c r="F213" s="16">
        <v>446380</v>
      </c>
      <c r="G213" s="16">
        <v>240000</v>
      </c>
      <c r="H213" s="10">
        <f t="shared" si="6"/>
        <v>1741536</v>
      </c>
    </row>
    <row r="214" spans="1:8" x14ac:dyDescent="0.25">
      <c r="A214" s="2">
        <f t="shared" si="7"/>
        <v>205</v>
      </c>
      <c r="B214" s="8" t="s">
        <v>289</v>
      </c>
      <c r="C214" s="8" t="s">
        <v>290</v>
      </c>
      <c r="D214" s="9" t="s">
        <v>11</v>
      </c>
      <c r="E214" s="10">
        <v>35532.86</v>
      </c>
      <c r="F214" s="16"/>
      <c r="G214" s="16"/>
      <c r="H214" s="10">
        <f t="shared" si="6"/>
        <v>35532.86</v>
      </c>
    </row>
    <row r="215" spans="1:8" x14ac:dyDescent="0.25">
      <c r="A215" s="2">
        <f t="shared" si="7"/>
        <v>206</v>
      </c>
      <c r="B215" s="8" t="s">
        <v>291</v>
      </c>
      <c r="C215" s="8" t="s">
        <v>110</v>
      </c>
      <c r="D215" s="9" t="s">
        <v>11</v>
      </c>
      <c r="E215" s="10">
        <v>440633.59999999998</v>
      </c>
      <c r="F215" s="16">
        <v>52795.199999999997</v>
      </c>
      <c r="G215" s="16">
        <v>200302.36</v>
      </c>
      <c r="H215" s="10">
        <f t="shared" si="6"/>
        <v>293126.44</v>
      </c>
    </row>
    <row r="216" spans="1:8" x14ac:dyDescent="0.25">
      <c r="A216" s="2">
        <f t="shared" si="7"/>
        <v>207</v>
      </c>
      <c r="B216" s="8" t="s">
        <v>292</v>
      </c>
      <c r="C216" s="8" t="s">
        <v>293</v>
      </c>
      <c r="D216" s="9" t="s">
        <v>11</v>
      </c>
      <c r="E216" s="10">
        <v>25458.5</v>
      </c>
      <c r="F216" s="16"/>
      <c r="G216" s="16"/>
      <c r="H216" s="10">
        <f t="shared" si="6"/>
        <v>25458.5</v>
      </c>
    </row>
    <row r="217" spans="1:8" x14ac:dyDescent="0.25">
      <c r="A217" s="2">
        <f t="shared" si="7"/>
        <v>208</v>
      </c>
      <c r="B217" s="8" t="s">
        <v>294</v>
      </c>
      <c r="C217" s="8" t="s">
        <v>32</v>
      </c>
      <c r="D217" s="9" t="s">
        <v>11</v>
      </c>
      <c r="E217" s="10">
        <v>1420385.4300000002</v>
      </c>
      <c r="F217" s="16">
        <v>523720.58</v>
      </c>
      <c r="G217" s="16">
        <v>1366105.44</v>
      </c>
      <c r="H217" s="10">
        <f t="shared" si="6"/>
        <v>578000.5700000003</v>
      </c>
    </row>
    <row r="218" spans="1:8" x14ac:dyDescent="0.25">
      <c r="A218" s="2">
        <f t="shared" si="7"/>
        <v>209</v>
      </c>
      <c r="B218" s="8" t="s">
        <v>295</v>
      </c>
      <c r="C218" s="8" t="s">
        <v>296</v>
      </c>
      <c r="D218" s="9" t="s">
        <v>11</v>
      </c>
      <c r="E218" s="10">
        <v>4756</v>
      </c>
      <c r="F218" s="16"/>
      <c r="G218" s="16"/>
      <c r="H218" s="10">
        <f t="shared" si="6"/>
        <v>4756</v>
      </c>
    </row>
    <row r="219" spans="1:8" x14ac:dyDescent="0.25">
      <c r="A219" s="2">
        <f t="shared" si="7"/>
        <v>210</v>
      </c>
      <c r="B219" s="8" t="s">
        <v>297</v>
      </c>
      <c r="C219" s="8" t="s">
        <v>26</v>
      </c>
      <c r="D219" s="9" t="s">
        <v>11</v>
      </c>
      <c r="E219" s="10">
        <v>216434.65999999992</v>
      </c>
      <c r="F219" s="16"/>
      <c r="G219" s="16"/>
      <c r="H219" s="10">
        <f t="shared" si="6"/>
        <v>216434.65999999992</v>
      </c>
    </row>
    <row r="220" spans="1:8" x14ac:dyDescent="0.25">
      <c r="A220" s="2">
        <f t="shared" si="7"/>
        <v>211</v>
      </c>
      <c r="B220" s="8" t="s">
        <v>300</v>
      </c>
      <c r="C220" s="8" t="s">
        <v>26</v>
      </c>
      <c r="D220" s="9" t="s">
        <v>11</v>
      </c>
      <c r="E220" s="16">
        <v>260311.0400000751</v>
      </c>
      <c r="F220" s="16"/>
      <c r="G220" s="16"/>
      <c r="H220" s="10">
        <f t="shared" si="6"/>
        <v>260311.0400000751</v>
      </c>
    </row>
    <row r="221" spans="1:8" x14ac:dyDescent="0.25">
      <c r="A221" s="2">
        <f t="shared" si="7"/>
        <v>212</v>
      </c>
      <c r="B221" s="8" t="s">
        <v>301</v>
      </c>
      <c r="C221" s="8" t="s">
        <v>28</v>
      </c>
      <c r="D221" s="9" t="s">
        <v>11</v>
      </c>
      <c r="E221" s="16">
        <v>1072000</v>
      </c>
      <c r="F221" s="32"/>
      <c r="G221" s="32">
        <v>780000</v>
      </c>
      <c r="H221" s="10">
        <f t="shared" si="6"/>
        <v>292000</v>
      </c>
    </row>
    <row r="222" spans="1:8" x14ac:dyDescent="0.25">
      <c r="A222" s="2">
        <f t="shared" si="7"/>
        <v>213</v>
      </c>
      <c r="B222" s="8" t="s">
        <v>302</v>
      </c>
      <c r="C222" s="8" t="s">
        <v>303</v>
      </c>
      <c r="D222" s="9" t="s">
        <v>11</v>
      </c>
      <c r="E222" s="10">
        <v>430649.59999999998</v>
      </c>
      <c r="F222" s="32"/>
      <c r="G222" s="32"/>
      <c r="H222" s="10">
        <f t="shared" si="6"/>
        <v>430649.59999999998</v>
      </c>
    </row>
    <row r="223" spans="1:8" s="1" customFormat="1" x14ac:dyDescent="0.25">
      <c r="A223" s="2">
        <f t="shared" si="7"/>
        <v>214</v>
      </c>
      <c r="B223" s="8" t="s">
        <v>424</v>
      </c>
      <c r="C223" s="8" t="s">
        <v>110</v>
      </c>
      <c r="D223" s="9" t="s">
        <v>11</v>
      </c>
      <c r="E223" s="10">
        <v>227657.4</v>
      </c>
      <c r="F223" s="32"/>
      <c r="G223" s="32"/>
      <c r="H223" s="10">
        <f t="shared" si="6"/>
        <v>227657.4</v>
      </c>
    </row>
    <row r="224" spans="1:8" x14ac:dyDescent="0.25">
      <c r="A224" s="2">
        <f t="shared" si="7"/>
        <v>215</v>
      </c>
      <c r="B224" s="8" t="s">
        <v>304</v>
      </c>
      <c r="C224" s="8" t="s">
        <v>110</v>
      </c>
      <c r="D224" s="9" t="s">
        <v>11</v>
      </c>
      <c r="E224" s="10">
        <v>1370347.08</v>
      </c>
      <c r="F224" s="32">
        <v>1567247</v>
      </c>
      <c r="G224" s="32">
        <f>69620+844373.78+115451.2+136384.4+18124.8</f>
        <v>1183954.18</v>
      </c>
      <c r="H224" s="10">
        <f t="shared" si="6"/>
        <v>1753639.9000000001</v>
      </c>
    </row>
    <row r="225" spans="1:8" x14ac:dyDescent="0.25">
      <c r="A225" s="2">
        <f t="shared" si="7"/>
        <v>216</v>
      </c>
      <c r="B225" s="8" t="s">
        <v>305</v>
      </c>
      <c r="C225" s="8" t="s">
        <v>306</v>
      </c>
      <c r="D225" s="9" t="s">
        <v>11</v>
      </c>
      <c r="E225" s="10">
        <v>262104.07</v>
      </c>
      <c r="F225" s="32"/>
      <c r="G225" s="32"/>
      <c r="H225" s="10">
        <f t="shared" si="6"/>
        <v>262104.07</v>
      </c>
    </row>
    <row r="226" spans="1:8" x14ac:dyDescent="0.25">
      <c r="A226" s="2">
        <f t="shared" si="7"/>
        <v>217</v>
      </c>
      <c r="B226" s="8" t="s">
        <v>307</v>
      </c>
      <c r="C226" s="8" t="s">
        <v>26</v>
      </c>
      <c r="D226" s="9" t="s">
        <v>11</v>
      </c>
      <c r="E226" s="10">
        <v>11682</v>
      </c>
      <c r="F226" s="32"/>
      <c r="G226" s="32"/>
      <c r="H226" s="10">
        <f t="shared" si="6"/>
        <v>11682</v>
      </c>
    </row>
    <row r="227" spans="1:8" x14ac:dyDescent="0.25">
      <c r="A227" s="2">
        <f t="shared" si="7"/>
        <v>218</v>
      </c>
      <c r="B227" s="8" t="s">
        <v>308</v>
      </c>
      <c r="C227" s="8" t="s">
        <v>309</v>
      </c>
      <c r="D227" s="9" t="s">
        <v>11</v>
      </c>
      <c r="E227" s="10">
        <v>108852.64</v>
      </c>
      <c r="F227" s="32"/>
      <c r="G227" s="32"/>
      <c r="H227" s="10">
        <f t="shared" si="6"/>
        <v>108852.64</v>
      </c>
    </row>
    <row r="228" spans="1:8" x14ac:dyDescent="0.25">
      <c r="A228" s="2">
        <f t="shared" si="7"/>
        <v>219</v>
      </c>
      <c r="B228" s="11" t="s">
        <v>300</v>
      </c>
      <c r="C228" s="8" t="s">
        <v>26</v>
      </c>
      <c r="D228" s="9" t="s">
        <v>11</v>
      </c>
      <c r="E228" s="10">
        <v>40000</v>
      </c>
      <c r="F228" s="32"/>
      <c r="G228" s="32"/>
      <c r="H228" s="10">
        <f t="shared" si="6"/>
        <v>40000</v>
      </c>
    </row>
    <row r="229" spans="1:8" x14ac:dyDescent="0.25">
      <c r="A229" s="2">
        <f t="shared" si="7"/>
        <v>220</v>
      </c>
      <c r="B229" s="11" t="s">
        <v>402</v>
      </c>
      <c r="C229" s="8" t="s">
        <v>401</v>
      </c>
      <c r="D229" s="9" t="s">
        <v>11</v>
      </c>
      <c r="E229" s="10">
        <v>976878.92</v>
      </c>
      <c r="F229" s="32">
        <v>53808</v>
      </c>
      <c r="G229" s="32">
        <v>75992</v>
      </c>
      <c r="H229" s="10">
        <f t="shared" si="6"/>
        <v>954694.92</v>
      </c>
    </row>
    <row r="230" spans="1:8" s="1" customFormat="1" x14ac:dyDescent="0.25">
      <c r="A230" s="2">
        <f t="shared" si="7"/>
        <v>221</v>
      </c>
      <c r="B230" s="11" t="s">
        <v>420</v>
      </c>
      <c r="C230" s="12" t="s">
        <v>421</v>
      </c>
      <c r="D230" s="9" t="s">
        <v>11</v>
      </c>
      <c r="E230" s="10">
        <v>0</v>
      </c>
      <c r="F230" s="32">
        <v>154042.95000000001</v>
      </c>
      <c r="G230" s="32"/>
      <c r="H230" s="10">
        <f t="shared" si="6"/>
        <v>154042.95000000001</v>
      </c>
    </row>
    <row r="231" spans="1:8" x14ac:dyDescent="0.25">
      <c r="A231" s="2">
        <f t="shared" si="7"/>
        <v>222</v>
      </c>
      <c r="B231" s="8" t="s">
        <v>310</v>
      </c>
      <c r="C231" s="8" t="s">
        <v>311</v>
      </c>
      <c r="D231" s="9" t="s">
        <v>11</v>
      </c>
      <c r="E231" s="10">
        <v>142959.75</v>
      </c>
      <c r="F231" s="32"/>
      <c r="G231" s="32"/>
      <c r="H231" s="10">
        <f t="shared" si="6"/>
        <v>142959.75</v>
      </c>
    </row>
    <row r="232" spans="1:8" x14ac:dyDescent="0.25">
      <c r="A232" s="2">
        <f t="shared" si="7"/>
        <v>223</v>
      </c>
      <c r="B232" s="8" t="s">
        <v>312</v>
      </c>
      <c r="C232" s="8" t="s">
        <v>313</v>
      </c>
      <c r="D232" s="9" t="s">
        <v>11</v>
      </c>
      <c r="E232" s="10">
        <v>9529307.7199999988</v>
      </c>
      <c r="F232" s="32">
        <v>74600</v>
      </c>
      <c r="G232" s="32"/>
      <c r="H232" s="10">
        <f t="shared" si="6"/>
        <v>9603907.7199999988</v>
      </c>
    </row>
    <row r="233" spans="1:8" x14ac:dyDescent="0.25">
      <c r="A233" s="2">
        <f t="shared" si="7"/>
        <v>224</v>
      </c>
      <c r="B233" s="8" t="s">
        <v>314</v>
      </c>
      <c r="C233" s="8" t="s">
        <v>42</v>
      </c>
      <c r="D233" s="9" t="s">
        <v>11</v>
      </c>
      <c r="E233" s="10">
        <v>334795</v>
      </c>
      <c r="F233" s="32"/>
      <c r="G233" s="32"/>
      <c r="H233" s="10">
        <f t="shared" si="6"/>
        <v>334795</v>
      </c>
    </row>
    <row r="234" spans="1:8" x14ac:dyDescent="0.25">
      <c r="A234" s="2">
        <f t="shared" si="7"/>
        <v>225</v>
      </c>
      <c r="B234" s="8" t="s">
        <v>315</v>
      </c>
      <c r="C234" s="8" t="s">
        <v>316</v>
      </c>
      <c r="D234" s="9" t="s">
        <v>11</v>
      </c>
      <c r="E234" s="10">
        <v>27435</v>
      </c>
      <c r="F234" s="32"/>
      <c r="G234" s="32"/>
      <c r="H234" s="10">
        <f t="shared" si="6"/>
        <v>27435</v>
      </c>
    </row>
    <row r="235" spans="1:8" x14ac:dyDescent="0.25">
      <c r="A235" s="2">
        <f t="shared" si="7"/>
        <v>226</v>
      </c>
      <c r="B235" s="8" t="s">
        <v>317</v>
      </c>
      <c r="C235" s="8" t="s">
        <v>26</v>
      </c>
      <c r="D235" s="9" t="s">
        <v>11</v>
      </c>
      <c r="E235" s="10">
        <v>2147981</v>
      </c>
      <c r="F235" s="32"/>
      <c r="G235" s="32"/>
      <c r="H235" s="10">
        <f t="shared" si="6"/>
        <v>2147981</v>
      </c>
    </row>
    <row r="236" spans="1:8" x14ac:dyDescent="0.25">
      <c r="A236" s="2">
        <f t="shared" si="7"/>
        <v>227</v>
      </c>
      <c r="B236" s="8" t="s">
        <v>318</v>
      </c>
      <c r="C236" s="11" t="s">
        <v>319</v>
      </c>
      <c r="D236" s="9" t="s">
        <v>11</v>
      </c>
      <c r="E236" s="10">
        <v>0</v>
      </c>
      <c r="F236" s="32">
        <v>70800</v>
      </c>
      <c r="G236" s="32"/>
      <c r="H236" s="10">
        <f t="shared" si="6"/>
        <v>70800</v>
      </c>
    </row>
    <row r="237" spans="1:8" x14ac:dyDescent="0.25">
      <c r="A237" s="2">
        <f t="shared" si="7"/>
        <v>228</v>
      </c>
      <c r="B237" s="8" t="s">
        <v>400</v>
      </c>
      <c r="C237" s="11" t="s">
        <v>110</v>
      </c>
      <c r="D237" s="9" t="s">
        <v>11</v>
      </c>
      <c r="E237" s="10">
        <v>62658</v>
      </c>
      <c r="F237" s="32"/>
      <c r="G237" s="32"/>
      <c r="H237" s="10">
        <f t="shared" si="6"/>
        <v>62658</v>
      </c>
    </row>
    <row r="238" spans="1:8" x14ac:dyDescent="0.25">
      <c r="A238" s="2">
        <f t="shared" si="7"/>
        <v>229</v>
      </c>
      <c r="B238" s="8" t="s">
        <v>398</v>
      </c>
      <c r="C238" s="11" t="s">
        <v>399</v>
      </c>
      <c r="D238" s="9" t="s">
        <v>11</v>
      </c>
      <c r="E238" s="10">
        <v>104005.2</v>
      </c>
      <c r="F238" s="32"/>
      <c r="G238" s="32"/>
      <c r="H238" s="10">
        <f t="shared" si="6"/>
        <v>104005.2</v>
      </c>
    </row>
    <row r="239" spans="1:8" s="1" customFormat="1" x14ac:dyDescent="0.25">
      <c r="A239" s="2">
        <f t="shared" si="7"/>
        <v>230</v>
      </c>
      <c r="B239" s="8" t="s">
        <v>422</v>
      </c>
      <c r="C239" s="12" t="s">
        <v>421</v>
      </c>
      <c r="D239" s="9" t="s">
        <v>11</v>
      </c>
      <c r="E239" s="10">
        <v>0</v>
      </c>
      <c r="F239" s="32">
        <v>176705</v>
      </c>
      <c r="G239" s="32"/>
      <c r="H239" s="10">
        <f t="shared" si="6"/>
        <v>176705</v>
      </c>
    </row>
    <row r="240" spans="1:8" x14ac:dyDescent="0.25">
      <c r="A240" s="2">
        <f t="shared" si="7"/>
        <v>231</v>
      </c>
      <c r="B240" s="11" t="s">
        <v>320</v>
      </c>
      <c r="C240" s="8" t="s">
        <v>321</v>
      </c>
      <c r="D240" s="9" t="s">
        <v>11</v>
      </c>
      <c r="E240" s="10">
        <v>929900</v>
      </c>
      <c r="F240" s="32"/>
      <c r="G240" s="32"/>
      <c r="H240" s="10">
        <f t="shared" si="6"/>
        <v>929900</v>
      </c>
    </row>
    <row r="241" spans="1:8" x14ac:dyDescent="0.25">
      <c r="A241" s="2">
        <f t="shared" si="7"/>
        <v>232</v>
      </c>
      <c r="B241" s="11" t="s">
        <v>389</v>
      </c>
      <c r="C241" s="8" t="s">
        <v>26</v>
      </c>
      <c r="D241" s="9" t="s">
        <v>11</v>
      </c>
      <c r="E241" s="10">
        <v>84000</v>
      </c>
      <c r="F241" s="32">
        <v>7670</v>
      </c>
      <c r="G241" s="32"/>
      <c r="H241" s="10">
        <f t="shared" si="6"/>
        <v>91670</v>
      </c>
    </row>
    <row r="242" spans="1:8" x14ac:dyDescent="0.25">
      <c r="A242" s="2">
        <f t="shared" si="7"/>
        <v>233</v>
      </c>
      <c r="B242" s="11" t="s">
        <v>323</v>
      </c>
      <c r="C242" s="8" t="s">
        <v>26</v>
      </c>
      <c r="D242" s="9" t="s">
        <v>11</v>
      </c>
      <c r="E242" s="10">
        <v>129630.48</v>
      </c>
      <c r="F242" s="32"/>
      <c r="G242" s="32"/>
      <c r="H242" s="10">
        <f t="shared" si="6"/>
        <v>129630.48</v>
      </c>
    </row>
    <row r="243" spans="1:8" x14ac:dyDescent="0.25">
      <c r="A243" s="2">
        <f t="shared" si="7"/>
        <v>234</v>
      </c>
      <c r="B243" s="8" t="s">
        <v>324</v>
      </c>
      <c r="C243" s="8" t="s">
        <v>65</v>
      </c>
      <c r="D243" s="9" t="s">
        <v>11</v>
      </c>
      <c r="E243" s="10">
        <v>244446.51</v>
      </c>
      <c r="F243" s="32"/>
      <c r="G243" s="32"/>
      <c r="H243" s="10">
        <f t="shared" si="6"/>
        <v>244446.51</v>
      </c>
    </row>
    <row r="244" spans="1:8" x14ac:dyDescent="0.25">
      <c r="A244" s="2">
        <f t="shared" si="7"/>
        <v>235</v>
      </c>
      <c r="B244" s="8" t="s">
        <v>327</v>
      </c>
      <c r="C244" s="8" t="s">
        <v>26</v>
      </c>
      <c r="D244" s="9" t="s">
        <v>11</v>
      </c>
      <c r="E244" s="10">
        <v>47682.9</v>
      </c>
      <c r="F244" s="32"/>
      <c r="G244" s="32"/>
      <c r="H244" s="10">
        <f t="shared" si="6"/>
        <v>47682.9</v>
      </c>
    </row>
    <row r="245" spans="1:8" x14ac:dyDescent="0.25">
      <c r="A245" s="2">
        <f t="shared" si="7"/>
        <v>236</v>
      </c>
      <c r="B245" s="8" t="s">
        <v>328</v>
      </c>
      <c r="C245" s="8" t="s">
        <v>329</v>
      </c>
      <c r="D245" s="9" t="s">
        <v>11</v>
      </c>
      <c r="E245" s="10">
        <v>24780</v>
      </c>
      <c r="F245" s="32"/>
      <c r="G245" s="32"/>
      <c r="H245" s="10">
        <f t="shared" si="6"/>
        <v>24780</v>
      </c>
    </row>
    <row r="246" spans="1:8" x14ac:dyDescent="0.25">
      <c r="A246" s="2">
        <f t="shared" si="7"/>
        <v>237</v>
      </c>
      <c r="B246" s="11" t="s">
        <v>330</v>
      </c>
      <c r="C246" s="8" t="s">
        <v>280</v>
      </c>
      <c r="D246" s="9" t="s">
        <v>11</v>
      </c>
      <c r="E246" s="10">
        <v>0</v>
      </c>
      <c r="F246" s="32">
        <v>370000</v>
      </c>
      <c r="G246" s="32"/>
      <c r="H246" s="10">
        <f t="shared" si="6"/>
        <v>370000</v>
      </c>
    </row>
    <row r="247" spans="1:8" x14ac:dyDescent="0.25">
      <c r="A247" s="2">
        <f t="shared" si="7"/>
        <v>238</v>
      </c>
      <c r="B247" s="11" t="s">
        <v>331</v>
      </c>
      <c r="C247" s="8" t="s">
        <v>115</v>
      </c>
      <c r="D247" s="9" t="s">
        <v>11</v>
      </c>
      <c r="E247" s="10">
        <v>77983.979999999967</v>
      </c>
      <c r="F247" s="32"/>
      <c r="G247" s="32"/>
      <c r="H247" s="10">
        <f t="shared" si="6"/>
        <v>77983.979999999967</v>
      </c>
    </row>
    <row r="248" spans="1:8" x14ac:dyDescent="0.25">
      <c r="A248" s="2">
        <f t="shared" si="7"/>
        <v>239</v>
      </c>
      <c r="B248" s="25" t="s">
        <v>332</v>
      </c>
      <c r="C248" s="25" t="s">
        <v>10</v>
      </c>
      <c r="D248" s="26" t="s">
        <v>11</v>
      </c>
      <c r="E248" s="27">
        <v>482025.25000000006</v>
      </c>
      <c r="F248" s="32"/>
      <c r="G248" s="32"/>
      <c r="H248" s="10">
        <f t="shared" si="6"/>
        <v>482025.25000000006</v>
      </c>
    </row>
    <row r="249" spans="1:8" x14ac:dyDescent="0.25">
      <c r="A249" s="2">
        <f t="shared" si="7"/>
        <v>240</v>
      </c>
      <c r="B249" s="25" t="s">
        <v>333</v>
      </c>
      <c r="C249" s="25" t="s">
        <v>26</v>
      </c>
      <c r="D249" s="26" t="s">
        <v>11</v>
      </c>
      <c r="E249" s="27">
        <v>85668</v>
      </c>
      <c r="F249" s="32"/>
      <c r="G249" s="32"/>
      <c r="H249" s="10">
        <f t="shared" si="6"/>
        <v>85668</v>
      </c>
    </row>
    <row r="250" spans="1:8" x14ac:dyDescent="0.25">
      <c r="A250" s="2">
        <f t="shared" si="7"/>
        <v>241</v>
      </c>
      <c r="B250" s="25" t="s">
        <v>392</v>
      </c>
      <c r="C250" s="25" t="s">
        <v>393</v>
      </c>
      <c r="D250" s="26" t="s">
        <v>11</v>
      </c>
      <c r="E250" s="27">
        <v>104929.26</v>
      </c>
      <c r="F250" s="32"/>
      <c r="G250" s="32"/>
      <c r="H250" s="10">
        <f t="shared" si="6"/>
        <v>104929.26</v>
      </c>
    </row>
    <row r="251" spans="1:8" x14ac:dyDescent="0.25">
      <c r="A251" s="2">
        <f t="shared" si="7"/>
        <v>242</v>
      </c>
      <c r="B251" s="25" t="s">
        <v>334</v>
      </c>
      <c r="C251" s="25" t="s">
        <v>335</v>
      </c>
      <c r="D251" s="26" t="s">
        <v>11</v>
      </c>
      <c r="E251" s="27">
        <v>226200</v>
      </c>
      <c r="F251" s="32"/>
      <c r="G251" s="32">
        <v>120000</v>
      </c>
      <c r="H251" s="10">
        <f t="shared" si="6"/>
        <v>106200</v>
      </c>
    </row>
    <row r="252" spans="1:8" x14ac:dyDescent="0.25">
      <c r="A252" s="2">
        <f t="shared" si="7"/>
        <v>243</v>
      </c>
      <c r="B252" s="25" t="s">
        <v>336</v>
      </c>
      <c r="C252" s="25" t="s">
        <v>163</v>
      </c>
      <c r="D252" s="26" t="s">
        <v>11</v>
      </c>
      <c r="E252" s="27">
        <v>0</v>
      </c>
      <c r="F252" s="32">
        <v>59324.5</v>
      </c>
      <c r="G252" s="32"/>
      <c r="H252" s="10">
        <f t="shared" si="6"/>
        <v>59324.5</v>
      </c>
    </row>
    <row r="253" spans="1:8" x14ac:dyDescent="0.25">
      <c r="A253" s="2">
        <f t="shared" si="7"/>
        <v>244</v>
      </c>
      <c r="B253" s="12" t="s">
        <v>337</v>
      </c>
      <c r="C253" s="12" t="s">
        <v>338</v>
      </c>
      <c r="D253" s="9" t="s">
        <v>11</v>
      </c>
      <c r="E253" s="10">
        <v>44250</v>
      </c>
      <c r="F253" s="32"/>
      <c r="G253" s="32"/>
      <c r="H253" s="10">
        <f t="shared" ref="H253:H263" si="8">E253+F253-G253</f>
        <v>44250</v>
      </c>
    </row>
    <row r="254" spans="1:8" x14ac:dyDescent="0.25">
      <c r="A254" s="2">
        <f t="shared" si="7"/>
        <v>245</v>
      </c>
      <c r="B254" s="8" t="s">
        <v>340</v>
      </c>
      <c r="C254" s="8" t="s">
        <v>341</v>
      </c>
      <c r="D254" s="9" t="s">
        <v>11</v>
      </c>
      <c r="E254" s="10">
        <v>1808302.8</v>
      </c>
      <c r="F254" s="32"/>
      <c r="G254" s="32">
        <f>525572+589705</f>
        <v>1115277</v>
      </c>
      <c r="H254" s="10">
        <f t="shared" si="8"/>
        <v>693025.8</v>
      </c>
    </row>
    <row r="255" spans="1:8" x14ac:dyDescent="0.25">
      <c r="A255" s="2">
        <f t="shared" si="7"/>
        <v>246</v>
      </c>
      <c r="B255" s="8" t="s">
        <v>342</v>
      </c>
      <c r="C255" s="8" t="s">
        <v>343</v>
      </c>
      <c r="D255" s="9" t="s">
        <v>11</v>
      </c>
      <c r="E255" s="10">
        <v>221000</v>
      </c>
      <c r="F255" s="32"/>
      <c r="G255" s="32"/>
      <c r="H255" s="10">
        <f t="shared" si="8"/>
        <v>221000</v>
      </c>
    </row>
    <row r="256" spans="1:8" x14ac:dyDescent="0.25">
      <c r="A256" s="2">
        <f t="shared" si="7"/>
        <v>247</v>
      </c>
      <c r="B256" s="8" t="s">
        <v>344</v>
      </c>
      <c r="C256" s="13" t="s">
        <v>36</v>
      </c>
      <c r="D256" s="9" t="s">
        <v>11</v>
      </c>
      <c r="E256" s="10">
        <v>17700</v>
      </c>
      <c r="F256" s="32"/>
      <c r="G256" s="32"/>
      <c r="H256" s="10">
        <f t="shared" si="8"/>
        <v>17700</v>
      </c>
    </row>
    <row r="257" spans="1:8" s="1" customFormat="1" x14ac:dyDescent="0.25">
      <c r="A257" s="2">
        <f t="shared" si="7"/>
        <v>248</v>
      </c>
      <c r="B257" s="8" t="s">
        <v>423</v>
      </c>
      <c r="C257" s="12" t="s">
        <v>79</v>
      </c>
      <c r="D257" s="9" t="s">
        <v>11</v>
      </c>
      <c r="E257" s="10">
        <v>0</v>
      </c>
      <c r="F257" s="32">
        <v>59162.25</v>
      </c>
      <c r="G257" s="32"/>
      <c r="H257" s="10">
        <f t="shared" si="8"/>
        <v>59162.25</v>
      </c>
    </row>
    <row r="258" spans="1:8" x14ac:dyDescent="0.25">
      <c r="A258" s="2">
        <f t="shared" si="7"/>
        <v>249</v>
      </c>
      <c r="B258" s="11" t="s">
        <v>345</v>
      </c>
      <c r="C258" s="11" t="s">
        <v>346</v>
      </c>
      <c r="D258" s="2" t="s">
        <v>11</v>
      </c>
      <c r="E258" s="10">
        <v>17700</v>
      </c>
      <c r="F258" s="32"/>
      <c r="G258" s="32"/>
      <c r="H258" s="10">
        <f t="shared" si="8"/>
        <v>17700</v>
      </c>
    </row>
    <row r="259" spans="1:8" x14ac:dyDescent="0.25">
      <c r="A259" s="2">
        <f t="shared" si="7"/>
        <v>250</v>
      </c>
      <c r="B259" s="11" t="s">
        <v>347</v>
      </c>
      <c r="C259" s="11" t="s">
        <v>26</v>
      </c>
      <c r="D259" s="2" t="s">
        <v>11</v>
      </c>
      <c r="E259" s="10">
        <v>35164</v>
      </c>
      <c r="F259" s="32"/>
      <c r="G259" s="32"/>
      <c r="H259" s="10">
        <f t="shared" si="8"/>
        <v>35164</v>
      </c>
    </row>
    <row r="260" spans="1:8" x14ac:dyDescent="0.25">
      <c r="A260" s="2">
        <f t="shared" si="7"/>
        <v>251</v>
      </c>
      <c r="B260" s="11" t="s">
        <v>348</v>
      </c>
      <c r="C260" s="11" t="s">
        <v>349</v>
      </c>
      <c r="D260" s="2" t="s">
        <v>11</v>
      </c>
      <c r="E260" s="10">
        <v>0</v>
      </c>
      <c r="F260" s="32">
        <v>27952.35</v>
      </c>
      <c r="G260" s="32"/>
      <c r="H260" s="10">
        <f t="shared" si="8"/>
        <v>27952.35</v>
      </c>
    </row>
    <row r="261" spans="1:8" x14ac:dyDescent="0.25">
      <c r="A261" s="2">
        <f t="shared" si="7"/>
        <v>252</v>
      </c>
      <c r="B261" s="11" t="s">
        <v>350</v>
      </c>
      <c r="C261" s="11" t="s">
        <v>351</v>
      </c>
      <c r="D261" s="2" t="s">
        <v>11</v>
      </c>
      <c r="E261" s="10">
        <v>185000</v>
      </c>
      <c r="F261" s="32"/>
      <c r="G261" s="32">
        <v>185000</v>
      </c>
      <c r="H261" s="10">
        <f t="shared" si="8"/>
        <v>0</v>
      </c>
    </row>
    <row r="262" spans="1:8" x14ac:dyDescent="0.25">
      <c r="A262" s="2">
        <f t="shared" si="7"/>
        <v>253</v>
      </c>
      <c r="B262" s="11" t="s">
        <v>352</v>
      </c>
      <c r="C262" s="11" t="s">
        <v>353</v>
      </c>
      <c r="D262" s="2" t="s">
        <v>11</v>
      </c>
      <c r="E262" s="10">
        <v>101161.4</v>
      </c>
      <c r="F262" s="32"/>
      <c r="G262" s="32"/>
      <c r="H262" s="10">
        <f t="shared" si="8"/>
        <v>101161.4</v>
      </c>
    </row>
    <row r="263" spans="1:8" x14ac:dyDescent="0.25">
      <c r="A263" s="2">
        <f t="shared" si="7"/>
        <v>254</v>
      </c>
      <c r="B263" s="11" t="s">
        <v>354</v>
      </c>
      <c r="C263" s="11" t="s">
        <v>238</v>
      </c>
      <c r="D263" s="2" t="s">
        <v>11</v>
      </c>
      <c r="E263" s="10">
        <v>7316</v>
      </c>
      <c r="F263" s="32"/>
      <c r="G263" s="3"/>
      <c r="H263" s="10">
        <f t="shared" si="8"/>
        <v>7316</v>
      </c>
    </row>
    <row r="264" spans="1:8" x14ac:dyDescent="0.25">
      <c r="A264" s="2"/>
      <c r="B264" s="17" t="s">
        <v>355</v>
      </c>
      <c r="C264" s="18"/>
      <c r="D264" s="19"/>
      <c r="E264" s="28">
        <f>SUM(E10:E263)</f>
        <v>171854468.79000002</v>
      </c>
      <c r="F264" s="10">
        <f>SUM(F10:F263)</f>
        <v>14693250.519999998</v>
      </c>
      <c r="G264" s="10">
        <f>SUM(G10:G263)</f>
        <v>26164519.120000001</v>
      </c>
      <c r="H264" s="10">
        <f>E264+F264-G264</f>
        <v>160383200.19000003</v>
      </c>
    </row>
    <row r="265" spans="1:8" x14ac:dyDescent="0.25">
      <c r="A265" s="1"/>
      <c r="B265" s="1"/>
      <c r="C265" s="1"/>
      <c r="D265" s="1"/>
      <c r="E265" s="29"/>
      <c r="F265" s="1"/>
      <c r="G265" s="1"/>
      <c r="H265" s="4">
        <f>E264+F264-G264</f>
        <v>160383200.19000003</v>
      </c>
    </row>
    <row r="266" spans="1:8" x14ac:dyDescent="0.25">
      <c r="A266" s="1"/>
      <c r="B266" s="1"/>
      <c r="C266" s="1"/>
      <c r="D266" s="4"/>
      <c r="E266" s="4"/>
      <c r="F266" s="7"/>
      <c r="G266" s="7"/>
      <c r="H266" s="7"/>
    </row>
    <row r="267" spans="1:8" x14ac:dyDescent="0.25">
      <c r="A267" s="1"/>
      <c r="B267" s="1" t="s">
        <v>356</v>
      </c>
      <c r="C267" s="1"/>
      <c r="D267" s="1"/>
      <c r="E267" s="4"/>
      <c r="F267" s="7"/>
      <c r="G267" s="7"/>
      <c r="H267" s="7"/>
    </row>
    <row r="268" spans="1:8" x14ac:dyDescent="0.25">
      <c r="A268" s="47" t="s">
        <v>357</v>
      </c>
      <c r="B268" s="47"/>
      <c r="C268" s="47"/>
      <c r="D268" s="30"/>
      <c r="E268" s="4"/>
      <c r="F268" s="7"/>
      <c r="G268" s="7"/>
      <c r="H268" s="5"/>
    </row>
    <row r="269" spans="1:8" x14ac:dyDescent="0.25">
      <c r="A269" s="47"/>
      <c r="B269" s="47"/>
      <c r="C269" s="47"/>
      <c r="D269" s="35"/>
      <c r="E269" s="4"/>
      <c r="F269" s="7"/>
      <c r="G269" s="7"/>
      <c r="H269" s="4"/>
    </row>
  </sheetData>
  <mergeCells count="4">
    <mergeCell ref="A4:E4"/>
    <mergeCell ref="A5:E5"/>
    <mergeCell ref="A6:E6"/>
    <mergeCell ref="A268:C26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6"/>
  <sheetViews>
    <sheetView tabSelected="1" topLeftCell="A4" zoomScale="90" zoomScaleNormal="90" workbookViewId="0">
      <selection sqref="A1:XFD1048576"/>
    </sheetView>
  </sheetViews>
  <sheetFormatPr baseColWidth="10" defaultRowHeight="15" x14ac:dyDescent="0.25"/>
  <cols>
    <col min="2" max="2" width="21.140625" customWidth="1"/>
    <col min="3" max="3" width="33" customWidth="1"/>
    <col min="4" max="4" width="23.140625" customWidth="1"/>
    <col min="5" max="5" width="15.85546875" customWidth="1"/>
    <col min="6" max="6" width="17.28515625" customWidth="1"/>
    <col min="7" max="7" width="13.7109375" customWidth="1"/>
    <col min="8" max="8" width="19.7109375" customWidth="1"/>
    <col min="9" max="9" width="11.7109375" bestFit="1" customWidth="1"/>
    <col min="10" max="10" width="12.7109375" bestFit="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</row>
    <row r="2" spans="1:10" x14ac:dyDescent="0.25">
      <c r="A2" s="1"/>
      <c r="B2" s="1"/>
      <c r="C2" s="1"/>
      <c r="D2" s="1"/>
      <c r="E2" s="1"/>
      <c r="F2" s="1"/>
      <c r="G2" s="1"/>
      <c r="H2" s="1"/>
    </row>
    <row r="3" spans="1:10" ht="21" x14ac:dyDescent="0.35">
      <c r="A3" s="48" t="s">
        <v>0</v>
      </c>
      <c r="B3" s="48"/>
      <c r="C3" s="48"/>
      <c r="D3" s="48"/>
      <c r="E3" s="48"/>
      <c r="F3" s="1"/>
      <c r="G3" s="1"/>
      <c r="H3" s="1"/>
    </row>
    <row r="4" spans="1:10" ht="15.75" x14ac:dyDescent="0.25">
      <c r="A4" s="49" t="s">
        <v>1</v>
      </c>
      <c r="B4" s="49"/>
      <c r="C4" s="49"/>
      <c r="D4" s="49"/>
      <c r="E4" s="49"/>
      <c r="F4" s="1"/>
      <c r="G4" s="1"/>
      <c r="H4" s="1"/>
    </row>
    <row r="5" spans="1:10" x14ac:dyDescent="0.25">
      <c r="A5" s="50" t="s">
        <v>496</v>
      </c>
      <c r="B5" s="50"/>
      <c r="C5" s="50"/>
      <c r="D5" s="50"/>
      <c r="E5" s="50"/>
      <c r="F5" s="1"/>
      <c r="G5" s="1"/>
      <c r="H5" s="1"/>
    </row>
    <row r="6" spans="1:10" x14ac:dyDescent="0.25">
      <c r="A6" s="1"/>
      <c r="B6" s="1"/>
      <c r="C6" s="1"/>
      <c r="D6" s="1"/>
      <c r="E6" s="1"/>
      <c r="F6" s="1"/>
      <c r="G6" s="1"/>
      <c r="H6" s="1"/>
    </row>
    <row r="7" spans="1:10" x14ac:dyDescent="0.25">
      <c r="A7" s="1" t="s">
        <v>2</v>
      </c>
      <c r="B7" s="1"/>
      <c r="C7" s="1"/>
      <c r="D7" s="1"/>
      <c r="E7" s="21"/>
      <c r="F7" s="1"/>
      <c r="G7" s="1"/>
      <c r="H7" s="1"/>
    </row>
    <row r="8" spans="1:10" ht="60" x14ac:dyDescent="0.25">
      <c r="A8" s="22" t="s">
        <v>3</v>
      </c>
      <c r="B8" s="22" t="s">
        <v>4</v>
      </c>
      <c r="C8" s="22" t="s">
        <v>5</v>
      </c>
      <c r="D8" s="22" t="s">
        <v>6</v>
      </c>
      <c r="E8" s="22" t="s">
        <v>7</v>
      </c>
      <c r="F8" s="20" t="s">
        <v>471</v>
      </c>
      <c r="G8" s="20" t="s">
        <v>472</v>
      </c>
      <c r="H8" s="20" t="s">
        <v>8</v>
      </c>
    </row>
    <row r="9" spans="1:10" x14ac:dyDescent="0.25">
      <c r="A9" s="2">
        <v>1</v>
      </c>
      <c r="B9" s="8" t="s">
        <v>9</v>
      </c>
      <c r="C9" s="8" t="s">
        <v>10</v>
      </c>
      <c r="D9" s="9" t="s">
        <v>11</v>
      </c>
      <c r="E9" s="16">
        <v>1472837.05</v>
      </c>
      <c r="F9" s="16"/>
      <c r="G9" s="16"/>
      <c r="H9" s="16">
        <f>E9+F9-G9</f>
        <v>1472837.05</v>
      </c>
      <c r="I9" s="7"/>
      <c r="J9" s="7"/>
    </row>
    <row r="10" spans="1:10" x14ac:dyDescent="0.25">
      <c r="A10" s="2">
        <f>A9+1</f>
        <v>2</v>
      </c>
      <c r="B10" s="11" t="s">
        <v>16</v>
      </c>
      <c r="C10" s="8" t="s">
        <v>17</v>
      </c>
      <c r="D10" s="9" t="s">
        <v>11</v>
      </c>
      <c r="E10" s="16">
        <v>28220</v>
      </c>
      <c r="F10" s="16"/>
      <c r="G10" s="16"/>
      <c r="H10" s="16">
        <f t="shared" ref="H10:H79" si="0">E10+F10-G10</f>
        <v>28220</v>
      </c>
    </row>
    <row r="11" spans="1:10" x14ac:dyDescent="0.25">
      <c r="A11" s="2">
        <f t="shared" ref="A11:A80" si="1">A10+1</f>
        <v>3</v>
      </c>
      <c r="B11" s="11" t="s">
        <v>18</v>
      </c>
      <c r="C11" s="8" t="s">
        <v>17</v>
      </c>
      <c r="D11" s="9" t="s">
        <v>11</v>
      </c>
      <c r="E11" s="16">
        <v>34500</v>
      </c>
      <c r="F11" s="16"/>
      <c r="G11" s="16"/>
      <c r="H11" s="16">
        <f t="shared" si="0"/>
        <v>34500</v>
      </c>
    </row>
    <row r="12" spans="1:10" x14ac:dyDescent="0.25">
      <c r="A12" s="2">
        <f t="shared" si="1"/>
        <v>4</v>
      </c>
      <c r="B12" s="11" t="s">
        <v>19</v>
      </c>
      <c r="C12" s="8" t="s">
        <v>20</v>
      </c>
      <c r="D12" s="9" t="s">
        <v>11</v>
      </c>
      <c r="E12" s="16">
        <v>49403.649999999994</v>
      </c>
      <c r="F12" s="16"/>
      <c r="G12" s="16"/>
      <c r="H12" s="16">
        <f t="shared" si="0"/>
        <v>49403.649999999994</v>
      </c>
    </row>
    <row r="13" spans="1:10" x14ac:dyDescent="0.25">
      <c r="A13" s="2">
        <f t="shared" si="1"/>
        <v>5</v>
      </c>
      <c r="B13" s="11" t="s">
        <v>21</v>
      </c>
      <c r="C13" s="12" t="s">
        <v>22</v>
      </c>
      <c r="D13" s="9" t="s">
        <v>11</v>
      </c>
      <c r="E13" s="16">
        <v>260396.5</v>
      </c>
      <c r="F13" s="16"/>
      <c r="G13" s="16"/>
      <c r="H13" s="16">
        <f t="shared" si="0"/>
        <v>260396.5</v>
      </c>
    </row>
    <row r="14" spans="1:10" x14ac:dyDescent="0.25">
      <c r="A14" s="2">
        <f t="shared" si="1"/>
        <v>6</v>
      </c>
      <c r="B14" s="8" t="s">
        <v>23</v>
      </c>
      <c r="C14" s="13" t="s">
        <v>24</v>
      </c>
      <c r="D14" s="9" t="s">
        <v>11</v>
      </c>
      <c r="E14" s="16">
        <v>766760.4</v>
      </c>
      <c r="F14" s="16"/>
      <c r="G14" s="16"/>
      <c r="H14" s="16">
        <f t="shared" si="0"/>
        <v>766760.4</v>
      </c>
    </row>
    <row r="15" spans="1:10" s="1" customFormat="1" x14ac:dyDescent="0.25">
      <c r="A15" s="2">
        <f t="shared" si="1"/>
        <v>7</v>
      </c>
      <c r="B15" s="8" t="s">
        <v>458</v>
      </c>
      <c r="C15" s="9" t="s">
        <v>459</v>
      </c>
      <c r="D15" s="9" t="s">
        <v>11</v>
      </c>
      <c r="E15" s="16">
        <v>255318.8</v>
      </c>
      <c r="F15" s="16"/>
      <c r="G15" s="16">
        <v>85800</v>
      </c>
      <c r="H15" s="16">
        <f t="shared" si="0"/>
        <v>169518.8</v>
      </c>
    </row>
    <row r="16" spans="1:10" x14ac:dyDescent="0.25">
      <c r="A16" s="2">
        <f t="shared" si="1"/>
        <v>8</v>
      </c>
      <c r="B16" s="8" t="s">
        <v>27</v>
      </c>
      <c r="C16" s="13" t="s">
        <v>28</v>
      </c>
      <c r="D16" s="9" t="s">
        <v>11</v>
      </c>
      <c r="E16" s="16">
        <v>11687700</v>
      </c>
      <c r="F16" s="16">
        <v>372160</v>
      </c>
      <c r="G16" s="16">
        <f>92500+5077600+39329.05</f>
        <v>5209429.05</v>
      </c>
      <c r="H16" s="16">
        <f t="shared" si="0"/>
        <v>6850430.9500000002</v>
      </c>
    </row>
    <row r="17" spans="1:10" x14ac:dyDescent="0.25">
      <c r="A17" s="2">
        <f t="shared" si="1"/>
        <v>9</v>
      </c>
      <c r="B17" s="8" t="s">
        <v>29</v>
      </c>
      <c r="C17" s="8" t="s">
        <v>30</v>
      </c>
      <c r="D17" s="9" t="s">
        <v>11</v>
      </c>
      <c r="E17" s="16">
        <v>912204.80000000005</v>
      </c>
      <c r="F17" s="16">
        <v>14683.92</v>
      </c>
      <c r="G17" s="16">
        <f>187500+405680</f>
        <v>593180</v>
      </c>
      <c r="H17" s="16">
        <f t="shared" si="0"/>
        <v>333708.72000000009</v>
      </c>
      <c r="I17" s="7"/>
      <c r="J17" s="7"/>
    </row>
    <row r="18" spans="1:10" s="1" customFormat="1" x14ac:dyDescent="0.25">
      <c r="A18" s="2">
        <f t="shared" si="1"/>
        <v>10</v>
      </c>
      <c r="B18" s="8" t="s">
        <v>431</v>
      </c>
      <c r="C18" s="8" t="s">
        <v>163</v>
      </c>
      <c r="D18" s="9" t="s">
        <v>11</v>
      </c>
      <c r="E18" s="16">
        <v>94164</v>
      </c>
      <c r="F18" s="16">
        <v>41772</v>
      </c>
      <c r="G18" s="16"/>
      <c r="H18" s="16">
        <f t="shared" si="0"/>
        <v>135936</v>
      </c>
    </row>
    <row r="19" spans="1:10" x14ac:dyDescent="0.25">
      <c r="A19" s="2">
        <f t="shared" si="1"/>
        <v>11</v>
      </c>
      <c r="B19" s="8" t="s">
        <v>31</v>
      </c>
      <c r="C19" s="8" t="s">
        <v>32</v>
      </c>
      <c r="D19" s="9" t="s">
        <v>11</v>
      </c>
      <c r="E19" s="16">
        <v>4052264</v>
      </c>
      <c r="F19" s="16"/>
      <c r="G19" s="16">
        <v>4052264</v>
      </c>
      <c r="H19" s="16">
        <f t="shared" si="0"/>
        <v>0</v>
      </c>
    </row>
    <row r="20" spans="1:10" x14ac:dyDescent="0.25">
      <c r="A20" s="2">
        <f t="shared" si="1"/>
        <v>12</v>
      </c>
      <c r="B20" s="8" t="s">
        <v>33</v>
      </c>
      <c r="C20" s="8" t="s">
        <v>34</v>
      </c>
      <c r="D20" s="9" t="s">
        <v>11</v>
      </c>
      <c r="E20" s="16">
        <v>770000</v>
      </c>
      <c r="F20" s="16">
        <v>35000</v>
      </c>
      <c r="G20" s="16"/>
      <c r="H20" s="16">
        <f t="shared" si="0"/>
        <v>805000</v>
      </c>
    </row>
    <row r="21" spans="1:10" x14ac:dyDescent="0.25">
      <c r="A21" s="2">
        <f t="shared" si="1"/>
        <v>13</v>
      </c>
      <c r="B21" s="8" t="s">
        <v>37</v>
      </c>
      <c r="C21" s="8" t="s">
        <v>38</v>
      </c>
      <c r="D21" s="9" t="s">
        <v>11</v>
      </c>
      <c r="E21" s="16">
        <v>418000</v>
      </c>
      <c r="F21" s="16"/>
      <c r="G21" s="16"/>
      <c r="H21" s="16">
        <f t="shared" si="0"/>
        <v>418000</v>
      </c>
      <c r="I21" s="7"/>
      <c r="J21" s="7"/>
    </row>
    <row r="22" spans="1:10" s="1" customFormat="1" x14ac:dyDescent="0.25">
      <c r="A22" s="2">
        <f t="shared" si="1"/>
        <v>14</v>
      </c>
      <c r="B22" s="8" t="s">
        <v>427</v>
      </c>
      <c r="C22" s="8" t="s">
        <v>426</v>
      </c>
      <c r="D22" s="9" t="s">
        <v>11</v>
      </c>
      <c r="E22" s="16">
        <v>147264</v>
      </c>
      <c r="F22" s="16"/>
      <c r="G22" s="16"/>
      <c r="H22" s="16">
        <f t="shared" si="0"/>
        <v>147264</v>
      </c>
    </row>
    <row r="23" spans="1:10" s="1" customFormat="1" x14ac:dyDescent="0.25">
      <c r="A23" s="2">
        <f t="shared" si="1"/>
        <v>15</v>
      </c>
      <c r="B23" s="8" t="s">
        <v>12</v>
      </c>
      <c r="C23" s="9" t="s">
        <v>26</v>
      </c>
      <c r="D23" s="9" t="s">
        <v>11</v>
      </c>
      <c r="E23" s="16">
        <v>233000</v>
      </c>
      <c r="F23" s="16"/>
      <c r="G23" s="16">
        <v>233000</v>
      </c>
      <c r="H23" s="16">
        <f t="shared" si="0"/>
        <v>0</v>
      </c>
    </row>
    <row r="24" spans="1:10" s="1" customFormat="1" x14ac:dyDescent="0.25">
      <c r="A24" s="2">
        <f t="shared" si="1"/>
        <v>16</v>
      </c>
      <c r="B24" s="8" t="s">
        <v>446</v>
      </c>
      <c r="C24" s="9" t="s">
        <v>447</v>
      </c>
      <c r="D24" s="9" t="s">
        <v>11</v>
      </c>
      <c r="E24" s="16">
        <v>61832</v>
      </c>
      <c r="F24" s="16"/>
      <c r="G24" s="16"/>
      <c r="H24" s="16">
        <f t="shared" si="0"/>
        <v>61832</v>
      </c>
    </row>
    <row r="25" spans="1:10" s="1" customFormat="1" x14ac:dyDescent="0.25">
      <c r="A25" s="2">
        <f t="shared" si="1"/>
        <v>17</v>
      </c>
      <c r="B25" s="8" t="s">
        <v>473</v>
      </c>
      <c r="C25" s="9" t="s">
        <v>87</v>
      </c>
      <c r="D25" s="9" t="s">
        <v>11</v>
      </c>
      <c r="E25" s="16">
        <v>0</v>
      </c>
      <c r="F25" s="16">
        <v>174000</v>
      </c>
      <c r="G25" s="16"/>
      <c r="H25" s="16">
        <f t="shared" si="0"/>
        <v>174000</v>
      </c>
    </row>
    <row r="26" spans="1:10" x14ac:dyDescent="0.25">
      <c r="A26" s="2">
        <f t="shared" si="1"/>
        <v>18</v>
      </c>
      <c r="B26" s="8" t="s">
        <v>408</v>
      </c>
      <c r="C26" s="8" t="s">
        <v>28</v>
      </c>
      <c r="D26" s="9" t="s">
        <v>11</v>
      </c>
      <c r="E26" s="16">
        <v>593500</v>
      </c>
      <c r="F26" s="16"/>
      <c r="G26" s="16"/>
      <c r="H26" s="16">
        <f t="shared" si="0"/>
        <v>593500</v>
      </c>
    </row>
    <row r="27" spans="1:10" x14ac:dyDescent="0.25">
      <c r="A27" s="2">
        <f t="shared" si="1"/>
        <v>19</v>
      </c>
      <c r="B27" s="8" t="s">
        <v>40</v>
      </c>
      <c r="C27" s="8" t="s">
        <v>26</v>
      </c>
      <c r="D27" s="9" t="s">
        <v>11</v>
      </c>
      <c r="E27" s="16">
        <v>282600</v>
      </c>
      <c r="F27" s="16"/>
      <c r="G27" s="16"/>
      <c r="H27" s="16">
        <f t="shared" si="0"/>
        <v>282600</v>
      </c>
    </row>
    <row r="28" spans="1:10" x14ac:dyDescent="0.25">
      <c r="A28" s="2">
        <f t="shared" si="1"/>
        <v>20</v>
      </c>
      <c r="B28" s="8" t="s">
        <v>41</v>
      </c>
      <c r="C28" s="8" t="s">
        <v>42</v>
      </c>
      <c r="D28" s="9" t="s">
        <v>11</v>
      </c>
      <c r="E28" s="16">
        <v>784000</v>
      </c>
      <c r="F28" s="16"/>
      <c r="G28" s="16"/>
      <c r="H28" s="16">
        <f t="shared" si="0"/>
        <v>784000</v>
      </c>
    </row>
    <row r="29" spans="1:10" x14ac:dyDescent="0.25">
      <c r="A29" s="2">
        <f t="shared" si="1"/>
        <v>21</v>
      </c>
      <c r="B29" s="8" t="s">
        <v>43</v>
      </c>
      <c r="C29" s="8" t="s">
        <v>30</v>
      </c>
      <c r="D29" s="9" t="s">
        <v>11</v>
      </c>
      <c r="E29" s="16">
        <v>79645</v>
      </c>
      <c r="F29" s="16">
        <v>65729</v>
      </c>
      <c r="G29" s="16"/>
      <c r="H29" s="16">
        <f t="shared" si="0"/>
        <v>145374</v>
      </c>
      <c r="I29" s="7"/>
      <c r="J29" s="7"/>
    </row>
    <row r="30" spans="1:10" x14ac:dyDescent="0.25">
      <c r="A30" s="2">
        <f t="shared" si="1"/>
        <v>22</v>
      </c>
      <c r="B30" s="8" t="s">
        <v>44</v>
      </c>
      <c r="C30" s="8" t="s">
        <v>45</v>
      </c>
      <c r="D30" s="9" t="s">
        <v>11</v>
      </c>
      <c r="E30" s="16">
        <v>389037.23</v>
      </c>
      <c r="F30" s="16">
        <v>388478.8</v>
      </c>
      <c r="G30" s="16">
        <f>79236+11175</f>
        <v>90411</v>
      </c>
      <c r="H30" s="16">
        <f t="shared" si="0"/>
        <v>687105.03</v>
      </c>
      <c r="I30" s="7"/>
      <c r="J30" s="7"/>
    </row>
    <row r="31" spans="1:10" x14ac:dyDescent="0.25">
      <c r="A31" s="2">
        <f t="shared" si="1"/>
        <v>23</v>
      </c>
      <c r="B31" s="8" t="s">
        <v>46</v>
      </c>
      <c r="C31" s="8" t="s">
        <v>26</v>
      </c>
      <c r="D31" s="9" t="s">
        <v>11</v>
      </c>
      <c r="E31" s="16">
        <v>567190</v>
      </c>
      <c r="F31" s="16">
        <v>129750</v>
      </c>
      <c r="G31" s="16"/>
      <c r="H31" s="16">
        <f t="shared" si="0"/>
        <v>696940</v>
      </c>
    </row>
    <row r="32" spans="1:10" x14ac:dyDescent="0.25">
      <c r="A32" s="2">
        <f t="shared" si="1"/>
        <v>24</v>
      </c>
      <c r="B32" s="8" t="s">
        <v>47</v>
      </c>
      <c r="C32" s="8" t="s">
        <v>48</v>
      </c>
      <c r="D32" s="9" t="s">
        <v>11</v>
      </c>
      <c r="E32" s="16">
        <v>22184</v>
      </c>
      <c r="F32" s="16"/>
      <c r="G32" s="16"/>
      <c r="H32" s="16">
        <f t="shared" si="0"/>
        <v>22184</v>
      </c>
    </row>
    <row r="33" spans="1:8" x14ac:dyDescent="0.25">
      <c r="A33" s="2">
        <f t="shared" si="1"/>
        <v>25</v>
      </c>
      <c r="B33" s="8" t="s">
        <v>51</v>
      </c>
      <c r="C33" s="13" t="s">
        <v>52</v>
      </c>
      <c r="D33" s="9" t="s">
        <v>11</v>
      </c>
      <c r="E33" s="16">
        <v>879490.94</v>
      </c>
      <c r="F33" s="16"/>
      <c r="G33" s="16"/>
      <c r="H33" s="16">
        <f t="shared" si="0"/>
        <v>879490.94</v>
      </c>
    </row>
    <row r="34" spans="1:8" s="1" customFormat="1" x14ac:dyDescent="0.25">
      <c r="A34" s="2">
        <f t="shared" si="1"/>
        <v>26</v>
      </c>
      <c r="B34" s="8" t="s">
        <v>460</v>
      </c>
      <c r="C34" s="8" t="s">
        <v>26</v>
      </c>
      <c r="D34" s="9" t="s">
        <v>11</v>
      </c>
      <c r="E34" s="16">
        <v>150000</v>
      </c>
      <c r="F34" s="16"/>
      <c r="G34" s="16"/>
      <c r="H34" s="16">
        <f t="shared" si="0"/>
        <v>150000</v>
      </c>
    </row>
    <row r="35" spans="1:8" s="1" customFormat="1" x14ac:dyDescent="0.25">
      <c r="A35" s="2">
        <f t="shared" si="1"/>
        <v>27</v>
      </c>
      <c r="B35" s="8" t="s">
        <v>437</v>
      </c>
      <c r="C35" s="13" t="s">
        <v>36</v>
      </c>
      <c r="D35" s="9" t="s">
        <v>11</v>
      </c>
      <c r="E35" s="16">
        <v>14160</v>
      </c>
      <c r="F35" s="16"/>
      <c r="G35" s="16"/>
      <c r="H35" s="16">
        <f t="shared" si="0"/>
        <v>14160</v>
      </c>
    </row>
    <row r="36" spans="1:8" x14ac:dyDescent="0.25">
      <c r="A36" s="2">
        <f t="shared" si="1"/>
        <v>28</v>
      </c>
      <c r="B36" s="11" t="s">
        <v>53</v>
      </c>
      <c r="C36" s="8" t="s">
        <v>54</v>
      </c>
      <c r="D36" s="9" t="s">
        <v>11</v>
      </c>
      <c r="E36" s="16">
        <v>392530.16</v>
      </c>
      <c r="F36" s="16"/>
      <c r="G36" s="16"/>
      <c r="H36" s="16">
        <f t="shared" si="0"/>
        <v>392530.16</v>
      </c>
    </row>
    <row r="37" spans="1:8" x14ac:dyDescent="0.25">
      <c r="A37" s="2">
        <f t="shared" si="1"/>
        <v>29</v>
      </c>
      <c r="B37" s="11" t="s">
        <v>55</v>
      </c>
      <c r="C37" s="11" t="s">
        <v>26</v>
      </c>
      <c r="D37" s="9" t="s">
        <v>11</v>
      </c>
      <c r="E37" s="16">
        <v>47200</v>
      </c>
      <c r="F37" s="16"/>
      <c r="G37" s="16"/>
      <c r="H37" s="16">
        <f t="shared" si="0"/>
        <v>47200</v>
      </c>
    </row>
    <row r="38" spans="1:8" x14ac:dyDescent="0.25">
      <c r="A38" s="2">
        <f t="shared" si="1"/>
        <v>30</v>
      </c>
      <c r="B38" s="8" t="s">
        <v>56</v>
      </c>
      <c r="C38" s="8" t="s">
        <v>57</v>
      </c>
      <c r="D38" s="9" t="s">
        <v>11</v>
      </c>
      <c r="E38" s="16">
        <v>239244.6</v>
      </c>
      <c r="F38" s="16"/>
      <c r="G38" s="16"/>
      <c r="H38" s="16">
        <f t="shared" si="0"/>
        <v>239244.6</v>
      </c>
    </row>
    <row r="39" spans="1:8" s="1" customFormat="1" x14ac:dyDescent="0.25">
      <c r="A39" s="2">
        <f t="shared" si="1"/>
        <v>31</v>
      </c>
      <c r="B39" s="8" t="s">
        <v>438</v>
      </c>
      <c r="C39" s="8" t="s">
        <v>42</v>
      </c>
      <c r="D39" s="9" t="s">
        <v>11</v>
      </c>
      <c r="E39" s="16">
        <v>849275.3600000001</v>
      </c>
      <c r="F39" s="16">
        <v>147904.74</v>
      </c>
      <c r="G39" s="16">
        <v>267062.40000000002</v>
      </c>
      <c r="H39" s="16">
        <f t="shared" si="0"/>
        <v>730117.70000000007</v>
      </c>
    </row>
    <row r="40" spans="1:8" s="1" customFormat="1" x14ac:dyDescent="0.25">
      <c r="A40" s="2">
        <f t="shared" si="1"/>
        <v>32</v>
      </c>
      <c r="B40" s="8" t="s">
        <v>432</v>
      </c>
      <c r="C40" s="8" t="s">
        <v>39</v>
      </c>
      <c r="D40" s="9" t="s">
        <v>11</v>
      </c>
      <c r="E40" s="16">
        <v>475000.03</v>
      </c>
      <c r="F40" s="16"/>
      <c r="G40" s="16"/>
      <c r="H40" s="16">
        <f t="shared" si="0"/>
        <v>475000.03</v>
      </c>
    </row>
    <row r="41" spans="1:8" x14ac:dyDescent="0.25">
      <c r="A41" s="2">
        <f t="shared" si="1"/>
        <v>33</v>
      </c>
      <c r="B41" s="8" t="s">
        <v>64</v>
      </c>
      <c r="C41" s="8" t="s">
        <v>65</v>
      </c>
      <c r="D41" s="9" t="s">
        <v>11</v>
      </c>
      <c r="E41" s="16">
        <v>1839500.01</v>
      </c>
      <c r="F41" s="16"/>
      <c r="G41" s="16"/>
      <c r="H41" s="16">
        <f t="shared" si="0"/>
        <v>1839500.01</v>
      </c>
    </row>
    <row r="42" spans="1:8" x14ac:dyDescent="0.25">
      <c r="A42" s="2">
        <f t="shared" si="1"/>
        <v>34</v>
      </c>
      <c r="B42" s="8" t="s">
        <v>66</v>
      </c>
      <c r="C42" s="13" t="s">
        <v>67</v>
      </c>
      <c r="D42" s="9" t="s">
        <v>11</v>
      </c>
      <c r="E42" s="16">
        <v>229292</v>
      </c>
      <c r="F42" s="16"/>
      <c r="G42" s="16"/>
      <c r="H42" s="16">
        <f t="shared" si="0"/>
        <v>229292</v>
      </c>
    </row>
    <row r="43" spans="1:8" x14ac:dyDescent="0.25">
      <c r="A43" s="2">
        <f t="shared" si="1"/>
        <v>35</v>
      </c>
      <c r="B43" s="11" t="s">
        <v>68</v>
      </c>
      <c r="C43" s="11" t="s">
        <v>69</v>
      </c>
      <c r="D43" s="9" t="s">
        <v>11</v>
      </c>
      <c r="E43" s="16">
        <v>180720</v>
      </c>
      <c r="F43" s="16"/>
      <c r="G43" s="16">
        <v>180720</v>
      </c>
      <c r="H43" s="16">
        <f t="shared" si="0"/>
        <v>0</v>
      </c>
    </row>
    <row r="44" spans="1:8" s="1" customFormat="1" x14ac:dyDescent="0.25">
      <c r="A44" s="2">
        <f t="shared" si="1"/>
        <v>36</v>
      </c>
      <c r="B44" s="11" t="s">
        <v>428</v>
      </c>
      <c r="C44" s="8" t="s">
        <v>28</v>
      </c>
      <c r="D44" s="9" t="s">
        <v>11</v>
      </c>
      <c r="E44" s="16">
        <v>795000</v>
      </c>
      <c r="F44" s="16">
        <v>1461000</v>
      </c>
      <c r="G44" s="16"/>
      <c r="H44" s="16">
        <f t="shared" si="0"/>
        <v>2256000</v>
      </c>
    </row>
    <row r="45" spans="1:8" x14ac:dyDescent="0.25">
      <c r="A45" s="2">
        <f t="shared" si="1"/>
        <v>37</v>
      </c>
      <c r="B45" s="8" t="s">
        <v>70</v>
      </c>
      <c r="C45" s="8" t="s">
        <v>71</v>
      </c>
      <c r="D45" s="9" t="s">
        <v>11</v>
      </c>
      <c r="E45" s="16">
        <v>564430.05000000005</v>
      </c>
      <c r="F45" s="16"/>
      <c r="G45" s="16"/>
      <c r="H45" s="16">
        <f t="shared" si="0"/>
        <v>564430.05000000005</v>
      </c>
    </row>
    <row r="46" spans="1:8" x14ac:dyDescent="0.25">
      <c r="A46" s="2">
        <f t="shared" si="1"/>
        <v>38</v>
      </c>
      <c r="B46" s="8" t="s">
        <v>72</v>
      </c>
      <c r="C46" s="8" t="s">
        <v>73</v>
      </c>
      <c r="D46" s="9" t="s">
        <v>11</v>
      </c>
      <c r="E46" s="16">
        <v>198712</v>
      </c>
      <c r="F46" s="16"/>
      <c r="G46" s="16"/>
      <c r="H46" s="16">
        <f t="shared" si="0"/>
        <v>198712</v>
      </c>
    </row>
    <row r="47" spans="1:8" x14ac:dyDescent="0.25">
      <c r="A47" s="2">
        <f t="shared" si="1"/>
        <v>39</v>
      </c>
      <c r="B47" s="8" t="s">
        <v>74</v>
      </c>
      <c r="C47" s="8" t="s">
        <v>75</v>
      </c>
      <c r="D47" s="9" t="s">
        <v>11</v>
      </c>
      <c r="E47" s="16">
        <v>61684.5</v>
      </c>
      <c r="F47" s="16"/>
      <c r="G47" s="16"/>
      <c r="H47" s="16">
        <f t="shared" si="0"/>
        <v>61684.5</v>
      </c>
    </row>
    <row r="48" spans="1:8" x14ac:dyDescent="0.25">
      <c r="A48" s="2">
        <f t="shared" si="1"/>
        <v>40</v>
      </c>
      <c r="B48" s="8" t="s">
        <v>76</v>
      </c>
      <c r="C48" s="8" t="s">
        <v>77</v>
      </c>
      <c r="D48" s="9" t="s">
        <v>11</v>
      </c>
      <c r="E48" s="16">
        <v>24721</v>
      </c>
      <c r="F48" s="16"/>
      <c r="G48" s="16"/>
      <c r="H48" s="16">
        <f t="shared" si="0"/>
        <v>24721</v>
      </c>
    </row>
    <row r="49" spans="1:10" x14ac:dyDescent="0.25">
      <c r="A49" s="2">
        <f t="shared" si="1"/>
        <v>41</v>
      </c>
      <c r="B49" s="23" t="s">
        <v>78</v>
      </c>
      <c r="C49" s="8" t="s">
        <v>79</v>
      </c>
      <c r="D49" s="9" t="s">
        <v>11</v>
      </c>
      <c r="E49" s="16">
        <v>53100</v>
      </c>
      <c r="F49" s="16"/>
      <c r="G49" s="16"/>
      <c r="H49" s="16">
        <f t="shared" si="0"/>
        <v>53100</v>
      </c>
    </row>
    <row r="50" spans="1:10" x14ac:dyDescent="0.25">
      <c r="A50" s="2">
        <f t="shared" si="1"/>
        <v>42</v>
      </c>
      <c r="B50" s="23" t="s">
        <v>80</v>
      </c>
      <c r="C50" s="13" t="s">
        <v>67</v>
      </c>
      <c r="D50" s="9" t="s">
        <v>11</v>
      </c>
      <c r="E50" s="16">
        <v>2403263.5</v>
      </c>
      <c r="F50" s="16">
        <v>105853.84</v>
      </c>
      <c r="G50" s="16">
        <v>599000</v>
      </c>
      <c r="H50" s="16">
        <f t="shared" si="0"/>
        <v>1910117.3399999999</v>
      </c>
    </row>
    <row r="51" spans="1:10" s="1" customFormat="1" x14ac:dyDescent="0.25">
      <c r="A51" s="2">
        <f t="shared" si="1"/>
        <v>43</v>
      </c>
      <c r="B51" s="23" t="s">
        <v>475</v>
      </c>
      <c r="C51" s="13"/>
      <c r="D51" s="9" t="s">
        <v>11</v>
      </c>
      <c r="E51" s="16">
        <v>0</v>
      </c>
      <c r="F51" s="16">
        <v>69177.259999999995</v>
      </c>
      <c r="G51" s="16"/>
      <c r="H51" s="16">
        <f t="shared" si="0"/>
        <v>69177.259999999995</v>
      </c>
    </row>
    <row r="52" spans="1:10" s="1" customFormat="1" x14ac:dyDescent="0.25">
      <c r="A52" s="2">
        <f t="shared" si="1"/>
        <v>44</v>
      </c>
      <c r="B52" s="23" t="s">
        <v>476</v>
      </c>
      <c r="C52" s="13" t="s">
        <v>477</v>
      </c>
      <c r="D52" s="9" t="s">
        <v>11</v>
      </c>
      <c r="E52" s="16">
        <v>0</v>
      </c>
      <c r="F52" s="16">
        <v>967873.23</v>
      </c>
      <c r="G52" s="16">
        <v>627126.51</v>
      </c>
      <c r="H52" s="16">
        <f t="shared" si="0"/>
        <v>340746.72</v>
      </c>
    </row>
    <row r="53" spans="1:10" x14ac:dyDescent="0.25">
      <c r="A53" s="2">
        <f t="shared" si="1"/>
        <v>45</v>
      </c>
      <c r="B53" s="24" t="s">
        <v>83</v>
      </c>
      <c r="C53" s="8" t="s">
        <v>45</v>
      </c>
      <c r="D53" s="9" t="s">
        <v>11</v>
      </c>
      <c r="E53" s="16">
        <v>2312986.94</v>
      </c>
      <c r="F53" s="16">
        <v>543452.6</v>
      </c>
      <c r="G53" s="16"/>
      <c r="H53" s="16">
        <f t="shared" si="0"/>
        <v>2856439.54</v>
      </c>
      <c r="I53" s="7"/>
      <c r="J53" s="7"/>
    </row>
    <row r="54" spans="1:10" x14ac:dyDescent="0.25">
      <c r="A54" s="2">
        <f t="shared" si="1"/>
        <v>46</v>
      </c>
      <c r="B54" s="23" t="s">
        <v>84</v>
      </c>
      <c r="C54" s="8" t="s">
        <v>28</v>
      </c>
      <c r="D54" s="9" t="s">
        <v>11</v>
      </c>
      <c r="E54" s="16">
        <v>127440</v>
      </c>
      <c r="F54" s="16">
        <v>84960</v>
      </c>
      <c r="G54" s="16"/>
      <c r="H54" s="16">
        <f t="shared" si="0"/>
        <v>212400</v>
      </c>
    </row>
    <row r="55" spans="1:10" s="1" customFormat="1" x14ac:dyDescent="0.25">
      <c r="A55" s="2">
        <f t="shared" si="1"/>
        <v>47</v>
      </c>
      <c r="B55" s="23" t="s">
        <v>461</v>
      </c>
      <c r="C55" s="8" t="s">
        <v>462</v>
      </c>
      <c r="D55" s="9" t="s">
        <v>11</v>
      </c>
      <c r="E55" s="16">
        <v>122000</v>
      </c>
      <c r="F55" s="16">
        <v>20500</v>
      </c>
      <c r="G55" s="16">
        <v>113000</v>
      </c>
      <c r="H55" s="16">
        <f t="shared" si="0"/>
        <v>29500</v>
      </c>
    </row>
    <row r="56" spans="1:10" x14ac:dyDescent="0.25">
      <c r="A56" s="2">
        <f t="shared" si="1"/>
        <v>48</v>
      </c>
      <c r="B56" s="23" t="s">
        <v>85</v>
      </c>
      <c r="C56" s="8" t="s">
        <v>26</v>
      </c>
      <c r="D56" s="9" t="s">
        <v>11</v>
      </c>
      <c r="E56" s="16">
        <v>318516</v>
      </c>
      <c r="F56" s="16"/>
      <c r="G56" s="16"/>
      <c r="H56" s="16">
        <f t="shared" si="0"/>
        <v>318516</v>
      </c>
    </row>
    <row r="57" spans="1:10" x14ac:dyDescent="0.25">
      <c r="A57" s="2">
        <f t="shared" si="1"/>
        <v>49</v>
      </c>
      <c r="B57" s="23" t="s">
        <v>86</v>
      </c>
      <c r="C57" s="8" t="s">
        <v>87</v>
      </c>
      <c r="D57" s="9" t="s">
        <v>11</v>
      </c>
      <c r="E57" s="16">
        <v>88972</v>
      </c>
      <c r="F57" s="16"/>
      <c r="G57" s="16"/>
      <c r="H57" s="16">
        <f t="shared" si="0"/>
        <v>88972</v>
      </c>
      <c r="I57" s="7"/>
      <c r="J57" s="7"/>
    </row>
    <row r="58" spans="1:10" x14ac:dyDescent="0.25">
      <c r="A58" s="2">
        <f t="shared" si="1"/>
        <v>50</v>
      </c>
      <c r="B58" s="23" t="s">
        <v>381</v>
      </c>
      <c r="C58" s="8" t="s">
        <v>26</v>
      </c>
      <c r="D58" s="9" t="s">
        <v>11</v>
      </c>
      <c r="E58" s="16">
        <v>436932.8</v>
      </c>
      <c r="F58" s="16"/>
      <c r="G58" s="16">
        <v>225000</v>
      </c>
      <c r="H58" s="16">
        <f t="shared" si="0"/>
        <v>211932.79999999999</v>
      </c>
    </row>
    <row r="59" spans="1:10" x14ac:dyDescent="0.25">
      <c r="A59" s="2">
        <f t="shared" si="1"/>
        <v>51</v>
      </c>
      <c r="B59" s="23" t="s">
        <v>88</v>
      </c>
      <c r="C59" s="8" t="s">
        <v>89</v>
      </c>
      <c r="D59" s="9" t="s">
        <v>11</v>
      </c>
      <c r="E59" s="16">
        <v>14802.98</v>
      </c>
      <c r="F59" s="16"/>
      <c r="G59" s="16"/>
      <c r="H59" s="16">
        <f t="shared" si="0"/>
        <v>14802.98</v>
      </c>
    </row>
    <row r="60" spans="1:10" x14ac:dyDescent="0.25">
      <c r="A60" s="2">
        <f t="shared" si="1"/>
        <v>52</v>
      </c>
      <c r="B60" s="23" t="s">
        <v>92</v>
      </c>
      <c r="C60" s="13" t="s">
        <v>45</v>
      </c>
      <c r="D60" s="9" t="s">
        <v>11</v>
      </c>
      <c r="E60" s="16">
        <v>284541.05</v>
      </c>
      <c r="F60" s="16"/>
      <c r="G60" s="16"/>
      <c r="H60" s="16">
        <f t="shared" si="0"/>
        <v>284541.05</v>
      </c>
      <c r="I60" s="7"/>
      <c r="J60" s="7"/>
    </row>
    <row r="61" spans="1:10" x14ac:dyDescent="0.25">
      <c r="A61" s="2">
        <f t="shared" si="1"/>
        <v>53</v>
      </c>
      <c r="B61" s="23" t="s">
        <v>93</v>
      </c>
      <c r="C61" s="13" t="s">
        <v>26</v>
      </c>
      <c r="D61" s="9" t="s">
        <v>11</v>
      </c>
      <c r="E61" s="16">
        <v>753046.62</v>
      </c>
      <c r="F61" s="16"/>
      <c r="G61" s="16"/>
      <c r="H61" s="16">
        <f t="shared" si="0"/>
        <v>753046.62</v>
      </c>
    </row>
    <row r="62" spans="1:10" x14ac:dyDescent="0.25">
      <c r="A62" s="2">
        <f t="shared" si="1"/>
        <v>54</v>
      </c>
      <c r="B62" s="8" t="s">
        <v>98</v>
      </c>
      <c r="C62" s="8" t="s">
        <v>26</v>
      </c>
      <c r="D62" s="9" t="s">
        <v>11</v>
      </c>
      <c r="E62" s="16">
        <v>13000</v>
      </c>
      <c r="F62" s="16"/>
      <c r="G62" s="16"/>
      <c r="H62" s="16">
        <f t="shared" si="0"/>
        <v>13000</v>
      </c>
    </row>
    <row r="63" spans="1:10" x14ac:dyDescent="0.25">
      <c r="A63" s="2">
        <f t="shared" si="1"/>
        <v>55</v>
      </c>
      <c r="B63" s="8" t="s">
        <v>99</v>
      </c>
      <c r="C63" s="13" t="s">
        <v>100</v>
      </c>
      <c r="D63" s="9" t="s">
        <v>11</v>
      </c>
      <c r="E63" s="16">
        <v>123943</v>
      </c>
      <c r="F63" s="16">
        <v>158600</v>
      </c>
      <c r="G63" s="16"/>
      <c r="H63" s="16">
        <f t="shared" si="0"/>
        <v>282543</v>
      </c>
      <c r="I63" s="7"/>
    </row>
    <row r="64" spans="1:10" x14ac:dyDescent="0.25">
      <c r="A64" s="2">
        <f t="shared" si="1"/>
        <v>56</v>
      </c>
      <c r="B64" s="8" t="s">
        <v>383</v>
      </c>
      <c r="C64" s="13" t="s">
        <v>100</v>
      </c>
      <c r="D64" s="9" t="s">
        <v>11</v>
      </c>
      <c r="E64" s="16">
        <v>41300</v>
      </c>
      <c r="F64" s="16"/>
      <c r="G64" s="16"/>
      <c r="H64" s="16">
        <f t="shared" si="0"/>
        <v>41300</v>
      </c>
    </row>
    <row r="65" spans="1:10" s="1" customFormat="1" x14ac:dyDescent="0.25">
      <c r="A65" s="2">
        <f t="shared" si="1"/>
        <v>57</v>
      </c>
      <c r="B65" s="8" t="s">
        <v>478</v>
      </c>
      <c r="C65" s="13" t="s">
        <v>479</v>
      </c>
      <c r="D65" s="9" t="s">
        <v>11</v>
      </c>
      <c r="E65" s="16">
        <v>0</v>
      </c>
      <c r="F65" s="16">
        <v>267330.12</v>
      </c>
      <c r="G65" s="16"/>
      <c r="H65" s="16">
        <f t="shared" si="0"/>
        <v>267330.12</v>
      </c>
    </row>
    <row r="66" spans="1:10" x14ac:dyDescent="0.25">
      <c r="A66" s="2">
        <f t="shared" si="1"/>
        <v>58</v>
      </c>
      <c r="B66" s="8" t="s">
        <v>101</v>
      </c>
      <c r="C66" s="13" t="s">
        <v>102</v>
      </c>
      <c r="D66" s="9" t="s">
        <v>11</v>
      </c>
      <c r="E66" s="16">
        <v>544506.59999999986</v>
      </c>
      <c r="F66" s="16"/>
      <c r="G66" s="16"/>
      <c r="H66" s="16">
        <f t="shared" si="0"/>
        <v>544506.59999999986</v>
      </c>
      <c r="I66" s="7"/>
      <c r="J66" s="7"/>
    </row>
    <row r="67" spans="1:10" s="1" customFormat="1" x14ac:dyDescent="0.25">
      <c r="A67" s="2">
        <f t="shared" si="1"/>
        <v>59</v>
      </c>
      <c r="B67" s="8" t="s">
        <v>366</v>
      </c>
      <c r="C67" s="13" t="s">
        <v>480</v>
      </c>
      <c r="D67" s="9" t="s">
        <v>11</v>
      </c>
      <c r="E67" s="16">
        <v>0</v>
      </c>
      <c r="F67" s="16">
        <v>16992</v>
      </c>
      <c r="G67" s="16"/>
      <c r="H67" s="16">
        <f t="shared" si="0"/>
        <v>16992</v>
      </c>
      <c r="I67" s="7"/>
      <c r="J67" s="7"/>
    </row>
    <row r="68" spans="1:10" x14ac:dyDescent="0.25">
      <c r="A68" s="2">
        <f t="shared" si="1"/>
        <v>60</v>
      </c>
      <c r="B68" s="8" t="s">
        <v>103</v>
      </c>
      <c r="C68" s="13" t="s">
        <v>104</v>
      </c>
      <c r="D68" s="9" t="s">
        <v>11</v>
      </c>
      <c r="E68" s="16">
        <v>162840</v>
      </c>
      <c r="F68" s="16"/>
      <c r="G68" s="16"/>
      <c r="H68" s="16">
        <f t="shared" si="0"/>
        <v>162840</v>
      </c>
    </row>
    <row r="69" spans="1:10" x14ac:dyDescent="0.25">
      <c r="A69" s="2">
        <f t="shared" si="1"/>
        <v>61</v>
      </c>
      <c r="B69" s="8" t="s">
        <v>105</v>
      </c>
      <c r="C69" s="8" t="s">
        <v>106</v>
      </c>
      <c r="D69" s="9" t="s">
        <v>11</v>
      </c>
      <c r="E69" s="16">
        <v>118000</v>
      </c>
      <c r="F69" s="16"/>
      <c r="G69" s="16"/>
      <c r="H69" s="16">
        <f t="shared" si="0"/>
        <v>118000</v>
      </c>
    </row>
    <row r="70" spans="1:10" x14ac:dyDescent="0.25">
      <c r="A70" s="2">
        <f t="shared" si="1"/>
        <v>62</v>
      </c>
      <c r="B70" s="8" t="s">
        <v>107</v>
      </c>
      <c r="C70" s="8" t="s">
        <v>26</v>
      </c>
      <c r="D70" s="9" t="s">
        <v>11</v>
      </c>
      <c r="E70" s="16">
        <v>1324300.6199999999</v>
      </c>
      <c r="F70" s="16"/>
      <c r="G70" s="16"/>
      <c r="H70" s="16">
        <f t="shared" si="0"/>
        <v>1324300.6199999999</v>
      </c>
    </row>
    <row r="71" spans="1:10" x14ac:dyDescent="0.25">
      <c r="A71" s="2">
        <f t="shared" si="1"/>
        <v>63</v>
      </c>
      <c r="B71" s="8" t="s">
        <v>108</v>
      </c>
      <c r="C71" s="8" t="s">
        <v>26</v>
      </c>
      <c r="D71" s="9" t="s">
        <v>11</v>
      </c>
      <c r="E71" s="16">
        <v>2395077.96</v>
      </c>
      <c r="F71" s="16"/>
      <c r="G71" s="16">
        <v>440597.96</v>
      </c>
      <c r="H71" s="16">
        <f t="shared" si="0"/>
        <v>1954480</v>
      </c>
      <c r="I71" s="7"/>
      <c r="J71" s="7"/>
    </row>
    <row r="72" spans="1:10" x14ac:dyDescent="0.25">
      <c r="A72" s="2">
        <f t="shared" si="1"/>
        <v>64</v>
      </c>
      <c r="B72" s="14" t="s">
        <v>109</v>
      </c>
      <c r="C72" s="8" t="s">
        <v>110</v>
      </c>
      <c r="D72" s="9" t="s">
        <v>11</v>
      </c>
      <c r="E72" s="16">
        <v>30019.200000000001</v>
      </c>
      <c r="F72" s="16"/>
      <c r="G72" s="16"/>
      <c r="H72" s="16">
        <f t="shared" si="0"/>
        <v>30019.200000000001</v>
      </c>
    </row>
    <row r="73" spans="1:10" x14ac:dyDescent="0.25">
      <c r="A73" s="2">
        <f t="shared" si="1"/>
        <v>65</v>
      </c>
      <c r="B73" s="8" t="s">
        <v>111</v>
      </c>
      <c r="C73" s="8" t="s">
        <v>112</v>
      </c>
      <c r="D73" s="9" t="s">
        <v>11</v>
      </c>
      <c r="E73" s="16">
        <v>457929</v>
      </c>
      <c r="F73" s="16"/>
      <c r="G73" s="16"/>
      <c r="H73" s="16">
        <f t="shared" si="0"/>
        <v>457929</v>
      </c>
    </row>
    <row r="74" spans="1:10" x14ac:dyDescent="0.25">
      <c r="A74" s="2">
        <f t="shared" si="1"/>
        <v>66</v>
      </c>
      <c r="B74" s="8" t="s">
        <v>113</v>
      </c>
      <c r="C74" s="8" t="s">
        <v>110</v>
      </c>
      <c r="D74" s="9" t="s">
        <v>11</v>
      </c>
      <c r="E74" s="16">
        <v>403414</v>
      </c>
      <c r="F74" s="16">
        <v>447680.65</v>
      </c>
      <c r="G74" s="16"/>
      <c r="H74" s="16">
        <f t="shared" si="0"/>
        <v>851094.65</v>
      </c>
      <c r="I74" s="7"/>
      <c r="J74" s="7"/>
    </row>
    <row r="75" spans="1:10" x14ac:dyDescent="0.25">
      <c r="A75" s="2">
        <f t="shared" si="1"/>
        <v>67</v>
      </c>
      <c r="B75" s="8" t="s">
        <v>114</v>
      </c>
      <c r="C75" s="8" t="s">
        <v>115</v>
      </c>
      <c r="D75" s="9" t="s">
        <v>11</v>
      </c>
      <c r="E75" s="16">
        <v>124885.3</v>
      </c>
      <c r="F75" s="16"/>
      <c r="G75" s="16"/>
      <c r="H75" s="16">
        <f t="shared" si="0"/>
        <v>124885.3</v>
      </c>
    </row>
    <row r="76" spans="1:10" x14ac:dyDescent="0.25">
      <c r="A76" s="2">
        <f t="shared" si="1"/>
        <v>68</v>
      </c>
      <c r="B76" s="8" t="s">
        <v>367</v>
      </c>
      <c r="C76" s="8" t="s">
        <v>368</v>
      </c>
      <c r="D76" s="9" t="s">
        <v>11</v>
      </c>
      <c r="E76" s="16">
        <v>52100</v>
      </c>
      <c r="F76" s="16"/>
      <c r="G76" s="16"/>
      <c r="H76" s="16">
        <f t="shared" si="0"/>
        <v>52100</v>
      </c>
    </row>
    <row r="77" spans="1:10" s="1" customFormat="1" x14ac:dyDescent="0.25">
      <c r="A77" s="2">
        <f t="shared" si="1"/>
        <v>69</v>
      </c>
      <c r="B77" s="8" t="s">
        <v>481</v>
      </c>
      <c r="C77" s="8" t="s">
        <v>57</v>
      </c>
      <c r="D77" s="9" t="s">
        <v>11</v>
      </c>
      <c r="E77" s="16">
        <v>0</v>
      </c>
      <c r="F77" s="16">
        <v>919000</v>
      </c>
      <c r="G77" s="16">
        <v>919000</v>
      </c>
      <c r="H77" s="16">
        <f t="shared" si="0"/>
        <v>0</v>
      </c>
    </row>
    <row r="78" spans="1:10" x14ac:dyDescent="0.25">
      <c r="A78" s="2">
        <f t="shared" si="1"/>
        <v>70</v>
      </c>
      <c r="B78" s="8" t="s">
        <v>118</v>
      </c>
      <c r="C78" s="8" t="s">
        <v>117</v>
      </c>
      <c r="D78" s="9" t="s">
        <v>11</v>
      </c>
      <c r="E78" s="16">
        <v>602000</v>
      </c>
      <c r="F78" s="16"/>
      <c r="G78" s="16"/>
      <c r="H78" s="16">
        <f t="shared" si="0"/>
        <v>602000</v>
      </c>
    </row>
    <row r="79" spans="1:10" x14ac:dyDescent="0.25">
      <c r="A79" s="2">
        <f t="shared" si="1"/>
        <v>71</v>
      </c>
      <c r="B79" s="8" t="s">
        <v>119</v>
      </c>
      <c r="C79" s="13" t="s">
        <v>36</v>
      </c>
      <c r="D79" s="9" t="s">
        <v>11</v>
      </c>
      <c r="E79" s="16">
        <v>47200</v>
      </c>
      <c r="F79" s="16"/>
      <c r="G79" s="16"/>
      <c r="H79" s="16">
        <f t="shared" si="0"/>
        <v>47200</v>
      </c>
    </row>
    <row r="80" spans="1:10" x14ac:dyDescent="0.25">
      <c r="A80" s="2">
        <f t="shared" si="1"/>
        <v>72</v>
      </c>
      <c r="B80" s="8" t="s">
        <v>120</v>
      </c>
      <c r="C80" s="13" t="s">
        <v>97</v>
      </c>
      <c r="D80" s="9" t="s">
        <v>11</v>
      </c>
      <c r="E80" s="16">
        <v>5237021.2</v>
      </c>
      <c r="F80" s="16">
        <v>125790</v>
      </c>
      <c r="G80" s="16">
        <v>529846</v>
      </c>
      <c r="H80" s="16">
        <f t="shared" ref="H80:H149" si="2">E80+F80-G80</f>
        <v>4832965.2</v>
      </c>
      <c r="I80" s="7"/>
      <c r="J80" s="7"/>
    </row>
    <row r="81" spans="1:8" x14ac:dyDescent="0.25">
      <c r="A81" s="2">
        <f t="shared" ref="A81:A150" si="3">A80+1</f>
        <v>73</v>
      </c>
      <c r="B81" s="8" t="s">
        <v>121</v>
      </c>
      <c r="C81" s="8" t="s">
        <v>42</v>
      </c>
      <c r="D81" s="9" t="s">
        <v>11</v>
      </c>
      <c r="E81" s="16">
        <v>9500</v>
      </c>
      <c r="F81" s="16"/>
      <c r="G81" s="16"/>
      <c r="H81" s="16">
        <f t="shared" si="2"/>
        <v>9500</v>
      </c>
    </row>
    <row r="82" spans="1:8" x14ac:dyDescent="0.25">
      <c r="A82" s="2">
        <f t="shared" si="3"/>
        <v>74</v>
      </c>
      <c r="B82" s="8" t="s">
        <v>124</v>
      </c>
      <c r="C82" s="13" t="s">
        <v>36</v>
      </c>
      <c r="D82" s="9" t="s">
        <v>11</v>
      </c>
      <c r="E82" s="16">
        <v>17700</v>
      </c>
      <c r="F82" s="16"/>
      <c r="G82" s="16"/>
      <c r="H82" s="16">
        <f t="shared" si="2"/>
        <v>17700</v>
      </c>
    </row>
    <row r="83" spans="1:8" x14ac:dyDescent="0.25">
      <c r="A83" s="2">
        <f t="shared" si="3"/>
        <v>75</v>
      </c>
      <c r="B83" s="8" t="s">
        <v>125</v>
      </c>
      <c r="C83" s="13" t="s">
        <v>36</v>
      </c>
      <c r="D83" s="9" t="s">
        <v>11</v>
      </c>
      <c r="E83" s="16">
        <v>17700</v>
      </c>
      <c r="F83" s="16"/>
      <c r="G83" s="16"/>
      <c r="H83" s="16">
        <f t="shared" si="2"/>
        <v>17700</v>
      </c>
    </row>
    <row r="84" spans="1:8" x14ac:dyDescent="0.25">
      <c r="A84" s="2">
        <f t="shared" si="3"/>
        <v>76</v>
      </c>
      <c r="B84" s="8" t="s">
        <v>126</v>
      </c>
      <c r="C84" s="8" t="s">
        <v>26</v>
      </c>
      <c r="D84" s="9" t="s">
        <v>11</v>
      </c>
      <c r="E84" s="16">
        <v>564919.09999999986</v>
      </c>
      <c r="F84" s="16">
        <v>77005.740000000005</v>
      </c>
      <c r="G84" s="16"/>
      <c r="H84" s="16">
        <f t="shared" si="2"/>
        <v>641924.83999999985</v>
      </c>
    </row>
    <row r="85" spans="1:8" s="1" customFormat="1" x14ac:dyDescent="0.25">
      <c r="A85" s="2">
        <f t="shared" si="3"/>
        <v>77</v>
      </c>
      <c r="B85" s="8" t="s">
        <v>463</v>
      </c>
      <c r="C85" s="8" t="s">
        <v>368</v>
      </c>
      <c r="D85" s="9" t="s">
        <v>11</v>
      </c>
      <c r="E85" s="16">
        <v>19694.990000000002</v>
      </c>
      <c r="F85" s="16">
        <v>639493.43000000005</v>
      </c>
      <c r="G85" s="16"/>
      <c r="H85" s="16">
        <f t="shared" si="2"/>
        <v>659188.42000000004</v>
      </c>
    </row>
    <row r="86" spans="1:8" x14ac:dyDescent="0.25">
      <c r="A86" s="2">
        <f t="shared" si="3"/>
        <v>78</v>
      </c>
      <c r="B86" s="8" t="s">
        <v>129</v>
      </c>
      <c r="C86" s="13" t="s">
        <v>97</v>
      </c>
      <c r="D86" s="9" t="s">
        <v>11</v>
      </c>
      <c r="E86" s="16">
        <v>163500</v>
      </c>
      <c r="F86" s="16"/>
      <c r="G86" s="16"/>
      <c r="H86" s="16">
        <f t="shared" si="2"/>
        <v>163500</v>
      </c>
    </row>
    <row r="87" spans="1:8" x14ac:dyDescent="0.25">
      <c r="A87" s="2">
        <f t="shared" si="3"/>
        <v>79</v>
      </c>
      <c r="B87" s="8" t="s">
        <v>130</v>
      </c>
      <c r="C87" s="8" t="s">
        <v>39</v>
      </c>
      <c r="D87" s="9" t="s">
        <v>11</v>
      </c>
      <c r="E87" s="16">
        <v>166052</v>
      </c>
      <c r="F87" s="16"/>
      <c r="G87" s="16"/>
      <c r="H87" s="16">
        <f t="shared" si="2"/>
        <v>166052</v>
      </c>
    </row>
    <row r="88" spans="1:8" s="1" customFormat="1" x14ac:dyDescent="0.25">
      <c r="A88" s="2">
        <f t="shared" si="3"/>
        <v>80</v>
      </c>
      <c r="B88" s="8" t="s">
        <v>430</v>
      </c>
      <c r="C88" s="13" t="s">
        <v>36</v>
      </c>
      <c r="D88" s="9" t="s">
        <v>11</v>
      </c>
      <c r="E88" s="16">
        <v>21000</v>
      </c>
      <c r="F88" s="16">
        <v>14000</v>
      </c>
      <c r="G88" s="16"/>
      <c r="H88" s="16">
        <f t="shared" si="2"/>
        <v>35000</v>
      </c>
    </row>
    <row r="89" spans="1:8" x14ac:dyDescent="0.25">
      <c r="A89" s="2">
        <f t="shared" si="3"/>
        <v>81</v>
      </c>
      <c r="B89" s="8" t="s">
        <v>132</v>
      </c>
      <c r="C89" s="13" t="s">
        <v>42</v>
      </c>
      <c r="D89" s="9" t="s">
        <v>11</v>
      </c>
      <c r="E89" s="16">
        <v>1167438.6299999999</v>
      </c>
      <c r="F89" s="16"/>
      <c r="G89" s="16">
        <v>1167438.6299999999</v>
      </c>
      <c r="H89" s="16">
        <f t="shared" si="2"/>
        <v>0</v>
      </c>
    </row>
    <row r="90" spans="1:8" s="1" customFormat="1" x14ac:dyDescent="0.25">
      <c r="A90" s="2">
        <f t="shared" si="3"/>
        <v>82</v>
      </c>
      <c r="B90" s="8" t="s">
        <v>439</v>
      </c>
      <c r="C90" s="13" t="s">
        <v>440</v>
      </c>
      <c r="D90" s="9" t="s">
        <v>11</v>
      </c>
      <c r="E90" s="16">
        <v>12600</v>
      </c>
      <c r="F90" s="16"/>
      <c r="G90" s="16">
        <v>12600</v>
      </c>
      <c r="H90" s="16">
        <f t="shared" si="2"/>
        <v>0</v>
      </c>
    </row>
    <row r="91" spans="1:8" s="1" customFormat="1" x14ac:dyDescent="0.25">
      <c r="A91" s="2">
        <f t="shared" si="3"/>
        <v>83</v>
      </c>
      <c r="B91" s="8" t="s">
        <v>464</v>
      </c>
      <c r="C91" s="8" t="s">
        <v>39</v>
      </c>
      <c r="D91" s="9" t="s">
        <v>11</v>
      </c>
      <c r="E91" s="16">
        <v>112041</v>
      </c>
      <c r="F91" s="16"/>
      <c r="G91" s="16"/>
      <c r="H91" s="16">
        <f t="shared" si="2"/>
        <v>112041</v>
      </c>
    </row>
    <row r="92" spans="1:8" s="1" customFormat="1" x14ac:dyDescent="0.25">
      <c r="A92" s="2">
        <f t="shared" si="3"/>
        <v>84</v>
      </c>
      <c r="B92" s="8" t="s">
        <v>465</v>
      </c>
      <c r="C92" s="8" t="s">
        <v>466</v>
      </c>
      <c r="D92" s="9" t="s">
        <v>11</v>
      </c>
      <c r="E92" s="16">
        <v>11092</v>
      </c>
      <c r="F92" s="16"/>
      <c r="G92" s="16"/>
      <c r="H92" s="16">
        <f t="shared" si="2"/>
        <v>11092</v>
      </c>
    </row>
    <row r="93" spans="1:8" s="1" customFormat="1" x14ac:dyDescent="0.25">
      <c r="A93" s="2">
        <f t="shared" si="3"/>
        <v>85</v>
      </c>
      <c r="B93" s="8" t="s">
        <v>482</v>
      </c>
      <c r="C93" s="8" t="s">
        <v>483</v>
      </c>
      <c r="D93" s="9" t="s">
        <v>11</v>
      </c>
      <c r="E93" s="16">
        <v>0</v>
      </c>
      <c r="F93" s="16">
        <v>224200</v>
      </c>
      <c r="G93" s="16"/>
      <c r="H93" s="16">
        <f t="shared" si="2"/>
        <v>224200</v>
      </c>
    </row>
    <row r="94" spans="1:8" x14ac:dyDescent="0.25">
      <c r="A94" s="2">
        <f t="shared" si="3"/>
        <v>86</v>
      </c>
      <c r="B94" s="11" t="s">
        <v>135</v>
      </c>
      <c r="C94" s="8" t="s">
        <v>134</v>
      </c>
      <c r="D94" s="9" t="s">
        <v>11</v>
      </c>
      <c r="E94" s="16">
        <v>1057103.02</v>
      </c>
      <c r="F94" s="16"/>
      <c r="G94" s="16"/>
      <c r="H94" s="16">
        <f t="shared" si="2"/>
        <v>1057103.02</v>
      </c>
    </row>
    <row r="95" spans="1:8" x14ac:dyDescent="0.25">
      <c r="A95" s="2">
        <f t="shared" si="3"/>
        <v>87</v>
      </c>
      <c r="B95" s="11" t="s">
        <v>414</v>
      </c>
      <c r="C95" s="8" t="s">
        <v>39</v>
      </c>
      <c r="D95" s="9" t="s">
        <v>11</v>
      </c>
      <c r="E95" s="16">
        <v>188110.88</v>
      </c>
      <c r="F95" s="16"/>
      <c r="G95" s="16">
        <v>31170.880000000001</v>
      </c>
      <c r="H95" s="16">
        <f t="shared" si="2"/>
        <v>156940</v>
      </c>
    </row>
    <row r="96" spans="1:8" s="1" customFormat="1" x14ac:dyDescent="0.25">
      <c r="A96" s="2">
        <f t="shared" si="3"/>
        <v>88</v>
      </c>
      <c r="B96" s="11" t="s">
        <v>484</v>
      </c>
      <c r="C96" s="8" t="s">
        <v>485</v>
      </c>
      <c r="D96" s="9" t="s">
        <v>11</v>
      </c>
      <c r="E96" s="16">
        <v>0</v>
      </c>
      <c r="F96" s="16">
        <v>480668.27</v>
      </c>
      <c r="G96" s="16"/>
      <c r="H96" s="16">
        <f t="shared" si="2"/>
        <v>480668.27</v>
      </c>
    </row>
    <row r="97" spans="1:8" x14ac:dyDescent="0.25">
      <c r="A97" s="2">
        <f t="shared" si="3"/>
        <v>89</v>
      </c>
      <c r="B97" s="11" t="s">
        <v>136</v>
      </c>
      <c r="C97" s="13" t="s">
        <v>36</v>
      </c>
      <c r="D97" s="9" t="s">
        <v>11</v>
      </c>
      <c r="E97" s="16">
        <v>75000</v>
      </c>
      <c r="F97" s="16">
        <v>15000</v>
      </c>
      <c r="G97" s="16"/>
      <c r="H97" s="16">
        <f t="shared" si="2"/>
        <v>90000</v>
      </c>
    </row>
    <row r="98" spans="1:8" s="1" customFormat="1" x14ac:dyDescent="0.25">
      <c r="A98" s="2">
        <f t="shared" si="3"/>
        <v>90</v>
      </c>
      <c r="B98" s="11" t="s">
        <v>486</v>
      </c>
      <c r="C98" s="11" t="s">
        <v>28</v>
      </c>
      <c r="D98" s="9" t="s">
        <v>11</v>
      </c>
      <c r="E98" s="16">
        <v>0</v>
      </c>
      <c r="F98" s="16">
        <v>225000</v>
      </c>
      <c r="G98" s="16"/>
      <c r="H98" s="16">
        <f t="shared" si="2"/>
        <v>225000</v>
      </c>
    </row>
    <row r="99" spans="1:8" x14ac:dyDescent="0.25">
      <c r="A99" s="2">
        <f t="shared" si="3"/>
        <v>91</v>
      </c>
      <c r="B99" s="8" t="s">
        <v>137</v>
      </c>
      <c r="C99" s="13" t="s">
        <v>36</v>
      </c>
      <c r="D99" s="9" t="s">
        <v>11</v>
      </c>
      <c r="E99" s="16">
        <v>11800</v>
      </c>
      <c r="F99" s="16"/>
      <c r="G99" s="16"/>
      <c r="H99" s="16">
        <f t="shared" si="2"/>
        <v>11800</v>
      </c>
    </row>
    <row r="100" spans="1:8" s="1" customFormat="1" x14ac:dyDescent="0.25">
      <c r="A100" s="2">
        <f t="shared" si="3"/>
        <v>92</v>
      </c>
      <c r="B100" s="8" t="s">
        <v>433</v>
      </c>
      <c r="C100" s="13" t="s">
        <v>36</v>
      </c>
      <c r="D100" s="9" t="s">
        <v>11</v>
      </c>
      <c r="E100" s="16">
        <v>28320</v>
      </c>
      <c r="F100" s="16">
        <v>7080</v>
      </c>
      <c r="G100" s="16"/>
      <c r="H100" s="16">
        <f t="shared" si="2"/>
        <v>35400</v>
      </c>
    </row>
    <row r="101" spans="1:8" x14ac:dyDescent="0.25">
      <c r="A101" s="2">
        <f t="shared" si="3"/>
        <v>93</v>
      </c>
      <c r="B101" s="8" t="s">
        <v>138</v>
      </c>
      <c r="C101" s="8" t="s">
        <v>139</v>
      </c>
      <c r="D101" s="9" t="s">
        <v>11</v>
      </c>
      <c r="E101" s="16">
        <v>10904</v>
      </c>
      <c r="F101" s="16"/>
      <c r="G101" s="16"/>
      <c r="H101" s="16">
        <f t="shared" si="2"/>
        <v>10904</v>
      </c>
    </row>
    <row r="102" spans="1:8" x14ac:dyDescent="0.25">
      <c r="A102" s="2">
        <f t="shared" si="3"/>
        <v>94</v>
      </c>
      <c r="B102" s="8" t="s">
        <v>140</v>
      </c>
      <c r="C102" s="8" t="s">
        <v>26</v>
      </c>
      <c r="D102" s="9" t="s">
        <v>11</v>
      </c>
      <c r="E102" s="16">
        <v>617758.92000000004</v>
      </c>
      <c r="F102" s="16">
        <v>485966.04</v>
      </c>
      <c r="G102" s="16"/>
      <c r="H102" s="16">
        <f t="shared" si="2"/>
        <v>1103724.96</v>
      </c>
    </row>
    <row r="103" spans="1:8" x14ac:dyDescent="0.25">
      <c r="A103" s="2">
        <f t="shared" si="3"/>
        <v>95</v>
      </c>
      <c r="B103" s="8" t="s">
        <v>141</v>
      </c>
      <c r="C103" s="8" t="s">
        <v>28</v>
      </c>
      <c r="D103" s="9" t="s">
        <v>11</v>
      </c>
      <c r="E103" s="16">
        <v>1115100</v>
      </c>
      <c r="F103" s="16"/>
      <c r="G103" s="16">
        <v>701100</v>
      </c>
      <c r="H103" s="16">
        <f t="shared" si="2"/>
        <v>414000</v>
      </c>
    </row>
    <row r="104" spans="1:8" s="1" customFormat="1" x14ac:dyDescent="0.25">
      <c r="A104" s="2">
        <f t="shared" si="3"/>
        <v>96</v>
      </c>
      <c r="B104" s="8" t="s">
        <v>441</v>
      </c>
      <c r="C104" s="8" t="s">
        <v>28</v>
      </c>
      <c r="D104" s="9" t="s">
        <v>11</v>
      </c>
      <c r="E104" s="16">
        <v>383264</v>
      </c>
      <c r="F104" s="16"/>
      <c r="G104" s="16"/>
      <c r="H104" s="16">
        <f t="shared" si="2"/>
        <v>383264</v>
      </c>
    </row>
    <row r="105" spans="1:8" x14ac:dyDescent="0.25">
      <c r="A105" s="2">
        <f t="shared" si="3"/>
        <v>97</v>
      </c>
      <c r="B105" s="11" t="s">
        <v>142</v>
      </c>
      <c r="C105" s="8" t="s">
        <v>67</v>
      </c>
      <c r="D105" s="9" t="s">
        <v>11</v>
      </c>
      <c r="E105" s="16">
        <v>50000</v>
      </c>
      <c r="F105" s="16"/>
      <c r="G105" s="16"/>
      <c r="H105" s="16">
        <f t="shared" si="2"/>
        <v>50000</v>
      </c>
    </row>
    <row r="106" spans="1:8" x14ac:dyDescent="0.25">
      <c r="A106" s="2">
        <f t="shared" si="3"/>
        <v>98</v>
      </c>
      <c r="B106" s="8" t="s">
        <v>143</v>
      </c>
      <c r="C106" s="8" t="s">
        <v>42</v>
      </c>
      <c r="D106" s="9" t="s">
        <v>11</v>
      </c>
      <c r="E106" s="16">
        <v>3240</v>
      </c>
      <c r="F106" s="16"/>
      <c r="G106" s="16"/>
      <c r="H106" s="16">
        <f t="shared" si="2"/>
        <v>3240</v>
      </c>
    </row>
    <row r="107" spans="1:8" x14ac:dyDescent="0.25">
      <c r="A107" s="2">
        <f t="shared" si="3"/>
        <v>99</v>
      </c>
      <c r="B107" s="8" t="s">
        <v>145</v>
      </c>
      <c r="C107" s="8" t="s">
        <v>67</v>
      </c>
      <c r="D107" s="9" t="s">
        <v>11</v>
      </c>
      <c r="E107" s="16">
        <v>4386719.5</v>
      </c>
      <c r="F107" s="16"/>
      <c r="G107" s="16">
        <v>4386719.5</v>
      </c>
      <c r="H107" s="16">
        <f t="shared" si="2"/>
        <v>0</v>
      </c>
    </row>
    <row r="108" spans="1:8" x14ac:dyDescent="0.25">
      <c r="A108" s="2">
        <f t="shared" si="3"/>
        <v>100</v>
      </c>
      <c r="B108" s="8" t="s">
        <v>146</v>
      </c>
      <c r="C108" s="8" t="s">
        <v>26</v>
      </c>
      <c r="D108" s="9" t="s">
        <v>11</v>
      </c>
      <c r="E108" s="16">
        <v>1548012</v>
      </c>
      <c r="F108" s="16"/>
      <c r="G108" s="16">
        <v>1548012</v>
      </c>
      <c r="H108" s="16">
        <f t="shared" si="2"/>
        <v>0</v>
      </c>
    </row>
    <row r="109" spans="1:8" x14ac:dyDescent="0.25">
      <c r="A109" s="2">
        <f t="shared" si="3"/>
        <v>101</v>
      </c>
      <c r="B109" s="8" t="s">
        <v>147</v>
      </c>
      <c r="C109" s="8" t="s">
        <v>28</v>
      </c>
      <c r="D109" s="9" t="s">
        <v>11</v>
      </c>
      <c r="E109" s="16">
        <v>221000</v>
      </c>
      <c r="F109" s="16"/>
      <c r="G109" s="16"/>
      <c r="H109" s="16">
        <f t="shared" si="2"/>
        <v>221000</v>
      </c>
    </row>
    <row r="110" spans="1:8" x14ac:dyDescent="0.25">
      <c r="A110" s="2">
        <f t="shared" si="3"/>
        <v>102</v>
      </c>
      <c r="B110" s="8" t="s">
        <v>148</v>
      </c>
      <c r="C110" s="8" t="s">
        <v>149</v>
      </c>
      <c r="D110" s="9" t="s">
        <v>11</v>
      </c>
      <c r="E110" s="16">
        <v>34200</v>
      </c>
      <c r="F110" s="16"/>
      <c r="G110" s="16"/>
      <c r="H110" s="16">
        <f t="shared" si="2"/>
        <v>34200</v>
      </c>
    </row>
    <row r="111" spans="1:8" x14ac:dyDescent="0.25">
      <c r="A111" s="2">
        <f t="shared" si="3"/>
        <v>103</v>
      </c>
      <c r="B111" s="8" t="s">
        <v>150</v>
      </c>
      <c r="C111" s="8" t="s">
        <v>42</v>
      </c>
      <c r="D111" s="9" t="s">
        <v>11</v>
      </c>
      <c r="E111" s="16">
        <v>92085</v>
      </c>
      <c r="F111" s="16"/>
      <c r="G111" s="16"/>
      <c r="H111" s="16">
        <f t="shared" si="2"/>
        <v>92085</v>
      </c>
    </row>
    <row r="112" spans="1:8" x14ac:dyDescent="0.25">
      <c r="A112" s="2">
        <f t="shared" si="3"/>
        <v>104</v>
      </c>
      <c r="B112" s="8" t="s">
        <v>151</v>
      </c>
      <c r="C112" s="8" t="s">
        <v>152</v>
      </c>
      <c r="D112" s="9" t="s">
        <v>11</v>
      </c>
      <c r="E112" s="45">
        <v>75048</v>
      </c>
      <c r="F112" s="45"/>
      <c r="G112" s="45"/>
      <c r="H112" s="16">
        <f t="shared" si="2"/>
        <v>75048</v>
      </c>
    </row>
    <row r="113" spans="1:10" x14ac:dyDescent="0.25">
      <c r="A113" s="2">
        <f t="shared" si="3"/>
        <v>105</v>
      </c>
      <c r="B113" s="8" t="s">
        <v>155</v>
      </c>
      <c r="C113" s="8" t="s">
        <v>154</v>
      </c>
      <c r="D113" s="9" t="s">
        <v>11</v>
      </c>
      <c r="E113" s="16">
        <v>524899.52</v>
      </c>
      <c r="F113" s="16">
        <v>112383.2</v>
      </c>
      <c r="G113" s="16"/>
      <c r="H113" s="16">
        <f t="shared" si="2"/>
        <v>637282.72</v>
      </c>
    </row>
    <row r="114" spans="1:10" x14ac:dyDescent="0.25">
      <c r="A114" s="2">
        <f t="shared" si="3"/>
        <v>106</v>
      </c>
      <c r="B114" s="8" t="s">
        <v>156</v>
      </c>
      <c r="C114" s="8" t="s">
        <v>152</v>
      </c>
      <c r="D114" s="9" t="s">
        <v>11</v>
      </c>
      <c r="E114" s="16">
        <v>939323.2</v>
      </c>
      <c r="F114" s="16">
        <v>1011496</v>
      </c>
      <c r="G114" s="16">
        <v>322848</v>
      </c>
      <c r="H114" s="16">
        <f t="shared" si="2"/>
        <v>1627971.2</v>
      </c>
    </row>
    <row r="115" spans="1:10" x14ac:dyDescent="0.25">
      <c r="A115" s="2">
        <f t="shared" si="3"/>
        <v>107</v>
      </c>
      <c r="B115" s="11" t="s">
        <v>386</v>
      </c>
      <c r="C115" s="8" t="s">
        <v>387</v>
      </c>
      <c r="D115" s="9" t="s">
        <v>11</v>
      </c>
      <c r="E115" s="16">
        <v>379861.56</v>
      </c>
      <c r="F115" s="16"/>
      <c r="G115" s="16">
        <v>251342.36</v>
      </c>
      <c r="H115" s="16">
        <f t="shared" si="2"/>
        <v>128519.20000000001</v>
      </c>
    </row>
    <row r="116" spans="1:10" s="1" customFormat="1" x14ac:dyDescent="0.25">
      <c r="A116" s="2">
        <f t="shared" si="3"/>
        <v>108</v>
      </c>
      <c r="B116" s="11" t="s">
        <v>467</v>
      </c>
      <c r="C116" s="8" t="s">
        <v>28</v>
      </c>
      <c r="D116" s="9" t="s">
        <v>11</v>
      </c>
      <c r="E116" s="16">
        <v>450000</v>
      </c>
      <c r="F116" s="16">
        <v>541800</v>
      </c>
      <c r="G116" s="16"/>
      <c r="H116" s="16">
        <f t="shared" si="2"/>
        <v>991800</v>
      </c>
    </row>
    <row r="117" spans="1:10" x14ac:dyDescent="0.25">
      <c r="A117" s="2">
        <f t="shared" si="3"/>
        <v>109</v>
      </c>
      <c r="B117" s="8" t="s">
        <v>158</v>
      </c>
      <c r="C117" s="8" t="s">
        <v>159</v>
      </c>
      <c r="D117" s="9" t="s">
        <v>11</v>
      </c>
      <c r="E117" s="16">
        <v>181041.5</v>
      </c>
      <c r="F117" s="16"/>
      <c r="G117" s="16"/>
      <c r="H117" s="16">
        <f t="shared" si="2"/>
        <v>181041.5</v>
      </c>
    </row>
    <row r="118" spans="1:10" x14ac:dyDescent="0.25">
      <c r="A118" s="2">
        <f t="shared" si="3"/>
        <v>110</v>
      </c>
      <c r="B118" s="12" t="s">
        <v>160</v>
      </c>
      <c r="C118" s="8" t="s">
        <v>161</v>
      </c>
      <c r="D118" s="9" t="s">
        <v>11</v>
      </c>
      <c r="E118" s="16">
        <v>93933.9</v>
      </c>
      <c r="F118" s="16"/>
      <c r="G118" s="16"/>
      <c r="H118" s="16">
        <f t="shared" si="2"/>
        <v>93933.9</v>
      </c>
    </row>
    <row r="119" spans="1:10" x14ac:dyDescent="0.25">
      <c r="A119" s="2">
        <f t="shared" si="3"/>
        <v>111</v>
      </c>
      <c r="B119" s="8" t="s">
        <v>162</v>
      </c>
      <c r="C119" s="8" t="s">
        <v>163</v>
      </c>
      <c r="D119" s="9" t="s">
        <v>11</v>
      </c>
      <c r="E119" s="16">
        <v>22319.65</v>
      </c>
      <c r="F119" s="16"/>
      <c r="G119" s="16"/>
      <c r="H119" s="16">
        <f t="shared" si="2"/>
        <v>22319.65</v>
      </c>
    </row>
    <row r="120" spans="1:10" s="1" customFormat="1" x14ac:dyDescent="0.25">
      <c r="A120" s="2">
        <f t="shared" si="3"/>
        <v>112</v>
      </c>
      <c r="B120" s="8" t="s">
        <v>487</v>
      </c>
      <c r="C120" s="8" t="s">
        <v>488</v>
      </c>
      <c r="D120" s="9" t="s">
        <v>11</v>
      </c>
      <c r="E120" s="16">
        <v>0</v>
      </c>
      <c r="F120" s="16">
        <v>76700</v>
      </c>
      <c r="G120" s="16"/>
      <c r="H120" s="16">
        <f t="shared" si="2"/>
        <v>76700</v>
      </c>
    </row>
    <row r="121" spans="1:10" x14ac:dyDescent="0.25">
      <c r="A121" s="2">
        <f t="shared" si="3"/>
        <v>113</v>
      </c>
      <c r="B121" s="8" t="s">
        <v>165</v>
      </c>
      <c r="C121" s="8" t="s">
        <v>110</v>
      </c>
      <c r="D121" s="9" t="s">
        <v>11</v>
      </c>
      <c r="E121" s="16">
        <v>225542.09</v>
      </c>
      <c r="F121" s="16"/>
      <c r="G121" s="16"/>
      <c r="H121" s="16">
        <f t="shared" si="2"/>
        <v>225542.09</v>
      </c>
    </row>
    <row r="122" spans="1:10" x14ac:dyDescent="0.25">
      <c r="A122" s="2">
        <f t="shared" si="3"/>
        <v>114</v>
      </c>
      <c r="B122" s="8" t="s">
        <v>384</v>
      </c>
      <c r="C122" s="8" t="s">
        <v>385</v>
      </c>
      <c r="D122" s="9" t="s">
        <v>11</v>
      </c>
      <c r="E122" s="16">
        <v>6655</v>
      </c>
      <c r="F122" s="16"/>
      <c r="G122" s="16">
        <v>6655</v>
      </c>
      <c r="H122" s="16">
        <f>E122+F122-G122</f>
        <v>0</v>
      </c>
    </row>
    <row r="123" spans="1:10" x14ac:dyDescent="0.25">
      <c r="A123" s="2">
        <f t="shared" si="3"/>
        <v>115</v>
      </c>
      <c r="B123" s="11" t="s">
        <v>166</v>
      </c>
      <c r="C123" s="8" t="s">
        <v>167</v>
      </c>
      <c r="D123" s="9" t="s">
        <v>11</v>
      </c>
      <c r="E123" s="16">
        <v>670438.27</v>
      </c>
      <c r="F123" s="16"/>
      <c r="G123" s="16"/>
      <c r="H123" s="16">
        <f t="shared" si="2"/>
        <v>670438.27</v>
      </c>
    </row>
    <row r="124" spans="1:10" s="1" customFormat="1" x14ac:dyDescent="0.25">
      <c r="A124" s="2">
        <f t="shared" si="3"/>
        <v>116</v>
      </c>
      <c r="B124" s="11" t="s">
        <v>448</v>
      </c>
      <c r="C124" s="8" t="s">
        <v>449</v>
      </c>
      <c r="D124" s="9" t="s">
        <v>11</v>
      </c>
      <c r="E124" s="16">
        <v>17361.93</v>
      </c>
      <c r="F124" s="16">
        <v>90353.68</v>
      </c>
      <c r="G124" s="16"/>
      <c r="H124" s="16">
        <f t="shared" si="2"/>
        <v>107715.60999999999</v>
      </c>
    </row>
    <row r="125" spans="1:10" x14ac:dyDescent="0.25">
      <c r="A125" s="2">
        <f t="shared" si="3"/>
        <v>117</v>
      </c>
      <c r="B125" s="11" t="s">
        <v>388</v>
      </c>
      <c r="C125" s="8" t="s">
        <v>110</v>
      </c>
      <c r="D125" s="9" t="s">
        <v>11</v>
      </c>
      <c r="E125" s="16">
        <v>1500770.2999999998</v>
      </c>
      <c r="F125" s="16">
        <v>644832.22</v>
      </c>
      <c r="G125" s="16"/>
      <c r="H125" s="16">
        <f t="shared" si="2"/>
        <v>2145602.5199999996</v>
      </c>
      <c r="I125" s="7"/>
      <c r="J125" s="7"/>
    </row>
    <row r="126" spans="1:10" x14ac:dyDescent="0.25">
      <c r="A126" s="2">
        <f t="shared" si="3"/>
        <v>118</v>
      </c>
      <c r="B126" s="8" t="s">
        <v>171</v>
      </c>
      <c r="C126" s="13" t="s">
        <v>36</v>
      </c>
      <c r="D126" s="9" t="s">
        <v>11</v>
      </c>
      <c r="E126" s="16">
        <v>9440</v>
      </c>
      <c r="F126" s="16"/>
      <c r="G126" s="16"/>
      <c r="H126" s="16">
        <f t="shared" si="2"/>
        <v>9440</v>
      </c>
    </row>
    <row r="127" spans="1:10" x14ac:dyDescent="0.25">
      <c r="A127" s="2">
        <f t="shared" si="3"/>
        <v>119</v>
      </c>
      <c r="B127" s="11" t="s">
        <v>172</v>
      </c>
      <c r="C127" s="11" t="s">
        <v>173</v>
      </c>
      <c r="D127" s="9" t="s">
        <v>11</v>
      </c>
      <c r="E127" s="16">
        <v>50000</v>
      </c>
      <c r="F127" s="16">
        <v>10000</v>
      </c>
      <c r="G127" s="16"/>
      <c r="H127" s="16">
        <f t="shared" si="2"/>
        <v>60000</v>
      </c>
    </row>
    <row r="128" spans="1:10" s="1" customFormat="1" x14ac:dyDescent="0.25">
      <c r="A128" s="2">
        <f t="shared" si="3"/>
        <v>120</v>
      </c>
      <c r="B128" s="11" t="s">
        <v>442</v>
      </c>
      <c r="C128" s="13" t="s">
        <v>36</v>
      </c>
      <c r="D128" s="9" t="s">
        <v>11</v>
      </c>
      <c r="E128" s="16">
        <v>24000</v>
      </c>
      <c r="F128" s="16"/>
      <c r="G128" s="16"/>
      <c r="H128" s="16">
        <f t="shared" si="2"/>
        <v>24000</v>
      </c>
    </row>
    <row r="129" spans="1:10" x14ac:dyDescent="0.25">
      <c r="A129" s="2">
        <f t="shared" si="3"/>
        <v>121</v>
      </c>
      <c r="B129" s="8" t="s">
        <v>175</v>
      </c>
      <c r="C129" s="13" t="s">
        <v>36</v>
      </c>
      <c r="D129" s="9" t="s">
        <v>11</v>
      </c>
      <c r="E129" s="16">
        <v>11800</v>
      </c>
      <c r="F129" s="16"/>
      <c r="G129" s="16"/>
      <c r="H129" s="16">
        <f t="shared" si="2"/>
        <v>11800</v>
      </c>
    </row>
    <row r="130" spans="1:10" x14ac:dyDescent="0.25">
      <c r="A130" s="2">
        <f t="shared" si="3"/>
        <v>122</v>
      </c>
      <c r="B130" s="8" t="s">
        <v>176</v>
      </c>
      <c r="C130" s="13" t="s">
        <v>36</v>
      </c>
      <c r="D130" s="9" t="s">
        <v>11</v>
      </c>
      <c r="E130" s="16">
        <v>20000</v>
      </c>
      <c r="F130" s="16"/>
      <c r="G130" s="16"/>
      <c r="H130" s="16">
        <f t="shared" si="2"/>
        <v>20000</v>
      </c>
    </row>
    <row r="131" spans="1:10" s="1" customFormat="1" x14ac:dyDescent="0.25">
      <c r="A131" s="2">
        <f t="shared" si="3"/>
        <v>123</v>
      </c>
      <c r="B131" s="8" t="s">
        <v>489</v>
      </c>
      <c r="C131" s="11" t="s">
        <v>28</v>
      </c>
      <c r="D131" s="9" t="s">
        <v>11</v>
      </c>
      <c r="E131" s="16">
        <v>0</v>
      </c>
      <c r="F131" s="16">
        <v>129500</v>
      </c>
      <c r="G131" s="16"/>
      <c r="H131" s="16">
        <f t="shared" si="2"/>
        <v>129500</v>
      </c>
    </row>
    <row r="132" spans="1:10" s="1" customFormat="1" x14ac:dyDescent="0.25">
      <c r="A132" s="2">
        <f t="shared" si="3"/>
        <v>124</v>
      </c>
      <c r="B132" s="8" t="s">
        <v>177</v>
      </c>
      <c r="C132" s="13" t="s">
        <v>36</v>
      </c>
      <c r="D132" s="9" t="s">
        <v>11</v>
      </c>
      <c r="E132" s="16">
        <v>105000</v>
      </c>
      <c r="F132" s="16"/>
      <c r="G132" s="16"/>
      <c r="H132" s="16">
        <f t="shared" si="2"/>
        <v>105000</v>
      </c>
    </row>
    <row r="133" spans="1:10" x14ac:dyDescent="0.25">
      <c r="A133" s="2">
        <f t="shared" si="3"/>
        <v>125</v>
      </c>
      <c r="B133" s="8" t="s">
        <v>178</v>
      </c>
      <c r="C133" s="13" t="s">
        <v>112</v>
      </c>
      <c r="D133" s="9" t="s">
        <v>11</v>
      </c>
      <c r="E133" s="16">
        <v>85795.83</v>
      </c>
      <c r="F133" s="16"/>
      <c r="G133" s="16"/>
      <c r="H133" s="16">
        <f t="shared" si="2"/>
        <v>85795.83</v>
      </c>
    </row>
    <row r="134" spans="1:10" x14ac:dyDescent="0.25">
      <c r="A134" s="2">
        <f t="shared" si="3"/>
        <v>126</v>
      </c>
      <c r="B134" s="8" t="s">
        <v>415</v>
      </c>
      <c r="C134" s="13" t="s">
        <v>39</v>
      </c>
      <c r="D134" s="9" t="s">
        <v>11</v>
      </c>
      <c r="E134" s="16">
        <v>157176</v>
      </c>
      <c r="F134" s="16"/>
      <c r="G134" s="16"/>
      <c r="H134" s="16">
        <f t="shared" si="2"/>
        <v>157176</v>
      </c>
    </row>
    <row r="135" spans="1:10" s="1" customFormat="1" x14ac:dyDescent="0.25">
      <c r="A135" s="2">
        <f t="shared" si="3"/>
        <v>127</v>
      </c>
      <c r="B135" s="8" t="s">
        <v>474</v>
      </c>
      <c r="C135" s="13" t="s">
        <v>50</v>
      </c>
      <c r="D135" s="9" t="s">
        <v>11</v>
      </c>
      <c r="E135" s="16">
        <v>0</v>
      </c>
      <c r="F135" s="16">
        <v>15000</v>
      </c>
      <c r="G135" s="16"/>
      <c r="H135" s="16">
        <f t="shared" si="2"/>
        <v>15000</v>
      </c>
    </row>
    <row r="136" spans="1:10" x14ac:dyDescent="0.25">
      <c r="A136" s="2">
        <f t="shared" si="3"/>
        <v>128</v>
      </c>
      <c r="B136" s="8" t="s">
        <v>179</v>
      </c>
      <c r="C136" s="13" t="s">
        <v>180</v>
      </c>
      <c r="D136" s="9" t="s">
        <v>11</v>
      </c>
      <c r="E136" s="16">
        <v>71859.100000000006</v>
      </c>
      <c r="F136" s="16"/>
      <c r="G136" s="16"/>
      <c r="H136" s="16">
        <f t="shared" si="2"/>
        <v>71859.100000000006</v>
      </c>
    </row>
    <row r="137" spans="1:10" x14ac:dyDescent="0.25">
      <c r="A137" s="2">
        <f t="shared" si="3"/>
        <v>129</v>
      </c>
      <c r="B137" s="8" t="s">
        <v>181</v>
      </c>
      <c r="C137" s="13" t="s">
        <v>36</v>
      </c>
      <c r="D137" s="9" t="s">
        <v>11</v>
      </c>
      <c r="E137" s="16">
        <v>42400</v>
      </c>
      <c r="F137" s="16">
        <v>8260</v>
      </c>
      <c r="G137" s="16"/>
      <c r="H137" s="16">
        <f t="shared" si="2"/>
        <v>50660</v>
      </c>
    </row>
    <row r="138" spans="1:10" x14ac:dyDescent="0.25">
      <c r="A138" s="2">
        <f t="shared" si="3"/>
        <v>130</v>
      </c>
      <c r="B138" s="8" t="s">
        <v>182</v>
      </c>
      <c r="C138" s="8" t="s">
        <v>28</v>
      </c>
      <c r="D138" s="9" t="s">
        <v>11</v>
      </c>
      <c r="E138" s="16">
        <v>524000</v>
      </c>
      <c r="F138" s="16"/>
      <c r="G138" s="16"/>
      <c r="H138" s="16">
        <f t="shared" si="2"/>
        <v>524000</v>
      </c>
    </row>
    <row r="139" spans="1:10" x14ac:dyDescent="0.25">
      <c r="A139" s="2">
        <f t="shared" si="3"/>
        <v>131</v>
      </c>
      <c r="B139" s="8" t="s">
        <v>183</v>
      </c>
      <c r="C139" s="8" t="s">
        <v>39</v>
      </c>
      <c r="D139" s="9" t="s">
        <v>11</v>
      </c>
      <c r="E139" s="16">
        <v>23086.71</v>
      </c>
      <c r="F139" s="16"/>
      <c r="G139" s="16"/>
      <c r="H139" s="16">
        <f t="shared" si="2"/>
        <v>23086.71</v>
      </c>
    </row>
    <row r="140" spans="1:10" x14ac:dyDescent="0.25">
      <c r="A140" s="2">
        <f t="shared" si="3"/>
        <v>132</v>
      </c>
      <c r="B140" s="8" t="s">
        <v>184</v>
      </c>
      <c r="C140" s="13" t="s">
        <v>110</v>
      </c>
      <c r="D140" s="9" t="s">
        <v>11</v>
      </c>
      <c r="E140" s="16">
        <v>246248.3</v>
      </c>
      <c r="F140" s="16"/>
      <c r="G140" s="16"/>
      <c r="H140" s="16">
        <f t="shared" si="2"/>
        <v>246248.3</v>
      </c>
    </row>
    <row r="141" spans="1:10" x14ac:dyDescent="0.25">
      <c r="A141" s="2">
        <f t="shared" si="3"/>
        <v>133</v>
      </c>
      <c r="B141" s="8" t="s">
        <v>185</v>
      </c>
      <c r="C141" s="13" t="s">
        <v>110</v>
      </c>
      <c r="D141" s="9" t="s">
        <v>11</v>
      </c>
      <c r="E141" s="16">
        <v>100958.43999999999</v>
      </c>
      <c r="F141" s="16"/>
      <c r="G141" s="16"/>
      <c r="H141" s="16">
        <f t="shared" si="2"/>
        <v>100958.43999999999</v>
      </c>
    </row>
    <row r="142" spans="1:10" x14ac:dyDescent="0.25">
      <c r="A142" s="2">
        <f t="shared" si="3"/>
        <v>134</v>
      </c>
      <c r="B142" s="8" t="s">
        <v>186</v>
      </c>
      <c r="C142" s="13" t="s">
        <v>97</v>
      </c>
      <c r="D142" s="9" t="s">
        <v>11</v>
      </c>
      <c r="E142" s="16">
        <v>1500500</v>
      </c>
      <c r="F142" s="16"/>
      <c r="G142" s="16"/>
      <c r="H142" s="16">
        <f t="shared" si="2"/>
        <v>1500500</v>
      </c>
    </row>
    <row r="143" spans="1:10" x14ac:dyDescent="0.25">
      <c r="A143" s="2">
        <f t="shared" si="3"/>
        <v>135</v>
      </c>
      <c r="B143" s="8" t="s">
        <v>189</v>
      </c>
      <c r="C143" s="8" t="s">
        <v>42</v>
      </c>
      <c r="D143" s="9" t="s">
        <v>11</v>
      </c>
      <c r="E143" s="16">
        <v>3486122.2</v>
      </c>
      <c r="F143" s="16"/>
      <c r="G143" s="16"/>
      <c r="H143" s="16">
        <f t="shared" si="2"/>
        <v>3486122.2</v>
      </c>
    </row>
    <row r="144" spans="1:10" x14ac:dyDescent="0.25">
      <c r="A144" s="2">
        <f t="shared" si="3"/>
        <v>136</v>
      </c>
      <c r="B144" s="8" t="s">
        <v>190</v>
      </c>
      <c r="C144" s="13" t="s">
        <v>191</v>
      </c>
      <c r="D144" s="9" t="s">
        <v>11</v>
      </c>
      <c r="E144" s="16">
        <v>1464095.1699999995</v>
      </c>
      <c r="F144" s="16">
        <v>554533.32999999996</v>
      </c>
      <c r="G144" s="16">
        <v>817732.75</v>
      </c>
      <c r="H144" s="16">
        <f t="shared" si="2"/>
        <v>1200895.7499999995</v>
      </c>
      <c r="I144" s="7"/>
      <c r="J144" s="7"/>
    </row>
    <row r="145" spans="1:10" x14ac:dyDescent="0.25">
      <c r="A145" s="2">
        <f t="shared" si="3"/>
        <v>137</v>
      </c>
      <c r="B145" s="15" t="s">
        <v>192</v>
      </c>
      <c r="C145" s="13" t="s">
        <v>97</v>
      </c>
      <c r="D145" s="9" t="s">
        <v>11</v>
      </c>
      <c r="E145" s="16">
        <v>2318113</v>
      </c>
      <c r="F145" s="16"/>
      <c r="G145" s="16"/>
      <c r="H145" s="16">
        <f t="shared" si="2"/>
        <v>2318113</v>
      </c>
    </row>
    <row r="146" spans="1:10" x14ac:dyDescent="0.25">
      <c r="A146" s="2">
        <f t="shared" si="3"/>
        <v>138</v>
      </c>
      <c r="B146" s="11" t="s">
        <v>194</v>
      </c>
      <c r="C146" s="8" t="s">
        <v>50</v>
      </c>
      <c r="D146" s="9" t="s">
        <v>11</v>
      </c>
      <c r="E146" s="16">
        <v>18880</v>
      </c>
      <c r="F146" s="16"/>
      <c r="G146" s="16"/>
      <c r="H146" s="16">
        <f t="shared" si="2"/>
        <v>18880</v>
      </c>
    </row>
    <row r="147" spans="1:10" x14ac:dyDescent="0.25">
      <c r="A147" s="2">
        <f t="shared" si="3"/>
        <v>139</v>
      </c>
      <c r="B147" s="11" t="s">
        <v>196</v>
      </c>
      <c r="C147" s="8" t="s">
        <v>50</v>
      </c>
      <c r="D147" s="9" t="s">
        <v>11</v>
      </c>
      <c r="E147" s="16">
        <v>32000</v>
      </c>
      <c r="F147" s="16">
        <v>7000</v>
      </c>
      <c r="G147" s="16"/>
      <c r="H147" s="16">
        <f t="shared" si="2"/>
        <v>39000</v>
      </c>
    </row>
    <row r="148" spans="1:10" x14ac:dyDescent="0.25">
      <c r="A148" s="2">
        <f t="shared" si="3"/>
        <v>140</v>
      </c>
      <c r="B148" s="11" t="s">
        <v>197</v>
      </c>
      <c r="C148" s="8" t="s">
        <v>198</v>
      </c>
      <c r="D148" s="9" t="s">
        <v>11</v>
      </c>
      <c r="E148" s="16">
        <v>6850</v>
      </c>
      <c r="F148" s="16"/>
      <c r="G148" s="16"/>
      <c r="H148" s="16">
        <f t="shared" si="2"/>
        <v>6850</v>
      </c>
    </row>
    <row r="149" spans="1:10" s="1" customFormat="1" x14ac:dyDescent="0.25">
      <c r="A149" s="2">
        <f t="shared" si="3"/>
        <v>141</v>
      </c>
      <c r="B149" s="11" t="s">
        <v>453</v>
      </c>
      <c r="C149" s="8" t="s">
        <v>42</v>
      </c>
      <c r="D149" s="9" t="s">
        <v>11</v>
      </c>
      <c r="E149" s="16">
        <v>277800</v>
      </c>
      <c r="F149" s="16"/>
      <c r="G149" s="16"/>
      <c r="H149" s="16">
        <f t="shared" si="2"/>
        <v>277800</v>
      </c>
    </row>
    <row r="150" spans="1:10" x14ac:dyDescent="0.25">
      <c r="A150" s="2">
        <f t="shared" si="3"/>
        <v>142</v>
      </c>
      <c r="B150" s="11" t="s">
        <v>199</v>
      </c>
      <c r="C150" s="11" t="s">
        <v>200</v>
      </c>
      <c r="D150" s="9" t="s">
        <v>11</v>
      </c>
      <c r="E150" s="16">
        <v>16000</v>
      </c>
      <c r="F150" s="16"/>
      <c r="G150" s="16"/>
      <c r="H150" s="16">
        <f t="shared" ref="H150:H216" si="4">E150+F150-G150</f>
        <v>16000</v>
      </c>
    </row>
    <row r="151" spans="1:10" x14ac:dyDescent="0.25">
      <c r="A151" s="2">
        <f t="shared" ref="A151:A217" si="5">A150+1</f>
        <v>143</v>
      </c>
      <c r="B151" s="11" t="s">
        <v>201</v>
      </c>
      <c r="C151" s="11" t="s">
        <v>202</v>
      </c>
      <c r="D151" s="9" t="s">
        <v>11</v>
      </c>
      <c r="E151" s="16">
        <v>237350</v>
      </c>
      <c r="F151" s="16">
        <v>423375</v>
      </c>
      <c r="G151" s="16"/>
      <c r="H151" s="16">
        <f t="shared" si="4"/>
        <v>660725</v>
      </c>
    </row>
    <row r="152" spans="1:10" x14ac:dyDescent="0.25">
      <c r="A152" s="2">
        <f t="shared" si="5"/>
        <v>144</v>
      </c>
      <c r="B152" s="8" t="s">
        <v>205</v>
      </c>
      <c r="C152" s="8" t="s">
        <v>206</v>
      </c>
      <c r="D152" s="9" t="s">
        <v>11</v>
      </c>
      <c r="E152" s="16">
        <v>716437</v>
      </c>
      <c r="F152" s="16">
        <v>430700</v>
      </c>
      <c r="G152" s="16">
        <v>215350</v>
      </c>
      <c r="H152" s="16">
        <f t="shared" si="4"/>
        <v>931787</v>
      </c>
      <c r="I152" s="7"/>
      <c r="J152" s="7"/>
    </row>
    <row r="153" spans="1:10" x14ac:dyDescent="0.25">
      <c r="A153" s="2">
        <f t="shared" si="5"/>
        <v>145</v>
      </c>
      <c r="B153" s="11" t="s">
        <v>404</v>
      </c>
      <c r="C153" s="11" t="s">
        <v>79</v>
      </c>
      <c r="D153" s="9" t="s">
        <v>11</v>
      </c>
      <c r="E153" s="16">
        <v>52000</v>
      </c>
      <c r="F153" s="16"/>
      <c r="G153" s="16">
        <v>52000</v>
      </c>
      <c r="H153" s="16">
        <f t="shared" si="4"/>
        <v>0</v>
      </c>
    </row>
    <row r="154" spans="1:10" x14ac:dyDescent="0.25">
      <c r="A154" s="2">
        <f t="shared" si="5"/>
        <v>146</v>
      </c>
      <c r="B154" s="8" t="s">
        <v>209</v>
      </c>
      <c r="C154" s="13" t="s">
        <v>97</v>
      </c>
      <c r="D154" s="9" t="s">
        <v>11</v>
      </c>
      <c r="E154" s="16">
        <v>437936.94</v>
      </c>
      <c r="F154" s="16"/>
      <c r="G154" s="16"/>
      <c r="H154" s="16">
        <f t="shared" si="4"/>
        <v>437936.94</v>
      </c>
    </row>
    <row r="155" spans="1:10" x14ac:dyDescent="0.25">
      <c r="A155" s="2">
        <f t="shared" si="5"/>
        <v>147</v>
      </c>
      <c r="B155" s="8" t="s">
        <v>210</v>
      </c>
      <c r="C155" s="8" t="s">
        <v>26</v>
      </c>
      <c r="D155" s="9" t="s">
        <v>11</v>
      </c>
      <c r="E155" s="16">
        <v>18408</v>
      </c>
      <c r="F155" s="16"/>
      <c r="G155" s="16"/>
      <c r="H155" s="16">
        <f t="shared" si="4"/>
        <v>18408</v>
      </c>
    </row>
    <row r="156" spans="1:10" x14ac:dyDescent="0.25">
      <c r="A156" s="2">
        <f t="shared" si="5"/>
        <v>148</v>
      </c>
      <c r="B156" s="12" t="s">
        <v>211</v>
      </c>
      <c r="C156" s="12" t="s">
        <v>212</v>
      </c>
      <c r="D156" s="9" t="s">
        <v>11</v>
      </c>
      <c r="E156" s="16">
        <v>15000</v>
      </c>
      <c r="F156" s="16">
        <v>15000</v>
      </c>
      <c r="G156" s="16"/>
      <c r="H156" s="16">
        <f t="shared" si="4"/>
        <v>30000</v>
      </c>
    </row>
    <row r="157" spans="1:10" x14ac:dyDescent="0.25">
      <c r="A157" s="2">
        <f t="shared" si="5"/>
        <v>149</v>
      </c>
      <c r="B157" s="8" t="s">
        <v>213</v>
      </c>
      <c r="C157" s="8" t="s">
        <v>214</v>
      </c>
      <c r="D157" s="9" t="s">
        <v>11</v>
      </c>
      <c r="E157" s="16">
        <v>101957.8</v>
      </c>
      <c r="F157" s="16"/>
      <c r="G157" s="16"/>
      <c r="H157" s="16">
        <f t="shared" si="4"/>
        <v>101957.8</v>
      </c>
    </row>
    <row r="158" spans="1:10" x14ac:dyDescent="0.25">
      <c r="A158" s="2">
        <f t="shared" si="5"/>
        <v>150</v>
      </c>
      <c r="B158" s="11" t="s">
        <v>215</v>
      </c>
      <c r="C158" s="11" t="s">
        <v>26</v>
      </c>
      <c r="D158" s="9" t="s">
        <v>11</v>
      </c>
      <c r="E158" s="16">
        <v>218909.49</v>
      </c>
      <c r="F158" s="16"/>
      <c r="G158" s="16"/>
      <c r="H158" s="16">
        <f t="shared" si="4"/>
        <v>218909.49</v>
      </c>
    </row>
    <row r="159" spans="1:10" x14ac:dyDescent="0.25">
      <c r="A159" s="2">
        <f t="shared" si="5"/>
        <v>151</v>
      </c>
      <c r="B159" s="8" t="s">
        <v>216</v>
      </c>
      <c r="C159" s="8" t="s">
        <v>217</v>
      </c>
      <c r="D159" s="9" t="s">
        <v>11</v>
      </c>
      <c r="E159" s="16">
        <v>34515</v>
      </c>
      <c r="F159" s="16"/>
      <c r="G159" s="16"/>
      <c r="H159" s="16">
        <f t="shared" si="4"/>
        <v>34515</v>
      </c>
    </row>
    <row r="160" spans="1:10" s="1" customFormat="1" x14ac:dyDescent="0.25">
      <c r="A160" s="2">
        <f t="shared" si="5"/>
        <v>152</v>
      </c>
      <c r="B160" s="8" t="s">
        <v>434</v>
      </c>
      <c r="C160" s="8" t="s">
        <v>435</v>
      </c>
      <c r="D160" s="9" t="s">
        <v>11</v>
      </c>
      <c r="E160" s="16">
        <v>23871.59</v>
      </c>
      <c r="F160" s="16"/>
      <c r="G160" s="16">
        <v>23871.59</v>
      </c>
      <c r="H160" s="16">
        <f t="shared" si="4"/>
        <v>0</v>
      </c>
    </row>
    <row r="161" spans="1:8" s="1" customFormat="1" x14ac:dyDescent="0.25">
      <c r="A161" s="2">
        <f t="shared" si="5"/>
        <v>153</v>
      </c>
      <c r="B161" s="8" t="s">
        <v>468</v>
      </c>
      <c r="C161" s="8" t="s">
        <v>469</v>
      </c>
      <c r="D161" s="9" t="s">
        <v>11</v>
      </c>
      <c r="E161" s="16">
        <v>222194</v>
      </c>
      <c r="F161" s="16"/>
      <c r="G161" s="16"/>
      <c r="H161" s="16">
        <f t="shared" si="4"/>
        <v>222194</v>
      </c>
    </row>
    <row r="162" spans="1:8" x14ac:dyDescent="0.25">
      <c r="A162" s="2">
        <f t="shared" si="5"/>
        <v>154</v>
      </c>
      <c r="B162" s="11" t="s">
        <v>218</v>
      </c>
      <c r="C162" s="11" t="s">
        <v>219</v>
      </c>
      <c r="D162" s="9" t="s">
        <v>11</v>
      </c>
      <c r="E162" s="16">
        <v>10800</v>
      </c>
      <c r="F162" s="16">
        <v>72546.5</v>
      </c>
      <c r="G162" s="16"/>
      <c r="H162" s="16">
        <f t="shared" si="4"/>
        <v>83346.5</v>
      </c>
    </row>
    <row r="163" spans="1:8" s="1" customFormat="1" x14ac:dyDescent="0.25">
      <c r="A163" s="2">
        <f t="shared" si="5"/>
        <v>155</v>
      </c>
      <c r="B163" s="11" t="s">
        <v>490</v>
      </c>
      <c r="C163" s="11" t="s">
        <v>491</v>
      </c>
      <c r="D163" s="9" t="s">
        <v>11</v>
      </c>
      <c r="E163" s="16">
        <v>0</v>
      </c>
      <c r="F163" s="16">
        <v>219000</v>
      </c>
      <c r="G163" s="16"/>
      <c r="H163" s="16">
        <f t="shared" si="4"/>
        <v>219000</v>
      </c>
    </row>
    <row r="164" spans="1:8" x14ac:dyDescent="0.25">
      <c r="A164" s="2">
        <f>A162+1</f>
        <v>155</v>
      </c>
      <c r="B164" s="11" t="s">
        <v>220</v>
      </c>
      <c r="C164" s="11" t="s">
        <v>10</v>
      </c>
      <c r="D164" s="9" t="s">
        <v>11</v>
      </c>
      <c r="E164" s="16">
        <v>99000</v>
      </c>
      <c r="F164" s="16"/>
      <c r="G164" s="16"/>
      <c r="H164" s="16">
        <f t="shared" si="4"/>
        <v>99000</v>
      </c>
    </row>
    <row r="165" spans="1:8" x14ac:dyDescent="0.25">
      <c r="A165" s="2">
        <f t="shared" si="5"/>
        <v>156</v>
      </c>
      <c r="B165" s="8" t="s">
        <v>221</v>
      </c>
      <c r="C165" s="8" t="s">
        <v>110</v>
      </c>
      <c r="D165" s="9" t="s">
        <v>11</v>
      </c>
      <c r="E165" s="16">
        <v>1587940.8499999999</v>
      </c>
      <c r="F165" s="16"/>
      <c r="G165" s="16"/>
      <c r="H165" s="16">
        <f t="shared" si="4"/>
        <v>1587940.8499999999</v>
      </c>
    </row>
    <row r="166" spans="1:8" x14ac:dyDescent="0.25">
      <c r="A166" s="2">
        <f t="shared" si="5"/>
        <v>157</v>
      </c>
      <c r="B166" s="8" t="s">
        <v>223</v>
      </c>
      <c r="C166" s="8" t="s">
        <v>42</v>
      </c>
      <c r="D166" s="9" t="s">
        <v>11</v>
      </c>
      <c r="E166" s="16">
        <v>3925324.6</v>
      </c>
      <c r="F166" s="16"/>
      <c r="G166" s="16"/>
      <c r="H166" s="16">
        <f t="shared" si="4"/>
        <v>3925324.6</v>
      </c>
    </row>
    <row r="167" spans="1:8" x14ac:dyDescent="0.25">
      <c r="A167" s="2">
        <f t="shared" si="5"/>
        <v>158</v>
      </c>
      <c r="B167" s="8" t="s">
        <v>416</v>
      </c>
      <c r="C167" s="8" t="s">
        <v>417</v>
      </c>
      <c r="D167" s="9" t="s">
        <v>11</v>
      </c>
      <c r="E167" s="16">
        <v>121422</v>
      </c>
      <c r="F167" s="16"/>
      <c r="G167" s="16"/>
      <c r="H167" s="16">
        <f t="shared" si="4"/>
        <v>121422</v>
      </c>
    </row>
    <row r="168" spans="1:8" x14ac:dyDescent="0.25">
      <c r="A168" s="2">
        <f t="shared" si="5"/>
        <v>159</v>
      </c>
      <c r="B168" s="8" t="s">
        <v>224</v>
      </c>
      <c r="C168" s="8" t="s">
        <v>110</v>
      </c>
      <c r="D168" s="9" t="s">
        <v>11</v>
      </c>
      <c r="E168" s="16">
        <v>550388</v>
      </c>
      <c r="F168" s="16"/>
      <c r="G168" s="16">
        <v>123600</v>
      </c>
      <c r="H168" s="16">
        <f t="shared" si="4"/>
        <v>426788</v>
      </c>
    </row>
    <row r="169" spans="1:8" x14ac:dyDescent="0.25">
      <c r="A169" s="2">
        <f t="shared" si="5"/>
        <v>160</v>
      </c>
      <c r="B169" s="11" t="s">
        <v>225</v>
      </c>
      <c r="C169" s="11" t="s">
        <v>28</v>
      </c>
      <c r="D169" s="9" t="s">
        <v>11</v>
      </c>
      <c r="E169" s="16">
        <v>95999.6</v>
      </c>
      <c r="F169" s="16"/>
      <c r="G169" s="16"/>
      <c r="H169" s="16">
        <f t="shared" si="4"/>
        <v>95999.6</v>
      </c>
    </row>
    <row r="170" spans="1:8" s="1" customFormat="1" x14ac:dyDescent="0.25">
      <c r="A170" s="2">
        <f t="shared" si="5"/>
        <v>161</v>
      </c>
      <c r="B170" s="11" t="s">
        <v>452</v>
      </c>
      <c r="C170" s="11" t="s">
        <v>341</v>
      </c>
      <c r="D170" s="9" t="s">
        <v>11</v>
      </c>
      <c r="E170" s="16">
        <v>279660</v>
      </c>
      <c r="F170" s="16"/>
      <c r="G170" s="16"/>
      <c r="H170" s="16">
        <f t="shared" si="4"/>
        <v>279660</v>
      </c>
    </row>
    <row r="171" spans="1:8" x14ac:dyDescent="0.25">
      <c r="A171" s="2">
        <f t="shared" si="5"/>
        <v>162</v>
      </c>
      <c r="B171" s="8" t="s">
        <v>226</v>
      </c>
      <c r="C171" s="8" t="s">
        <v>227</v>
      </c>
      <c r="D171" s="9" t="s">
        <v>11</v>
      </c>
      <c r="E171" s="16">
        <v>215900</v>
      </c>
      <c r="F171" s="16"/>
      <c r="G171" s="16"/>
      <c r="H171" s="16">
        <f t="shared" si="4"/>
        <v>215900</v>
      </c>
    </row>
    <row r="172" spans="1:8" x14ac:dyDescent="0.25">
      <c r="A172" s="2">
        <f t="shared" si="5"/>
        <v>163</v>
      </c>
      <c r="B172" s="8" t="s">
        <v>228</v>
      </c>
      <c r="C172" s="13" t="s">
        <v>57</v>
      </c>
      <c r="D172" s="9" t="s">
        <v>11</v>
      </c>
      <c r="E172" s="16">
        <v>47622.46</v>
      </c>
      <c r="F172" s="16"/>
      <c r="G172" s="16"/>
      <c r="H172" s="16">
        <f t="shared" si="4"/>
        <v>47622.46</v>
      </c>
    </row>
    <row r="173" spans="1:8" x14ac:dyDescent="0.25">
      <c r="A173" s="2">
        <f t="shared" si="5"/>
        <v>164</v>
      </c>
      <c r="B173" s="8" t="s">
        <v>229</v>
      </c>
      <c r="C173" s="8" t="s">
        <v>230</v>
      </c>
      <c r="D173" s="9" t="s">
        <v>11</v>
      </c>
      <c r="E173" s="16">
        <v>2198104.5</v>
      </c>
      <c r="F173" s="16"/>
      <c r="G173" s="16">
        <v>389872</v>
      </c>
      <c r="H173" s="16">
        <f t="shared" si="4"/>
        <v>1808232.5</v>
      </c>
    </row>
    <row r="174" spans="1:8" s="1" customFormat="1" x14ac:dyDescent="0.25">
      <c r="A174" s="2">
        <f t="shared" si="5"/>
        <v>165</v>
      </c>
      <c r="B174" s="8" t="s">
        <v>492</v>
      </c>
      <c r="C174" s="8" t="s">
        <v>50</v>
      </c>
      <c r="D174" s="9" t="s">
        <v>11</v>
      </c>
      <c r="E174" s="16">
        <v>0</v>
      </c>
      <c r="F174" s="16">
        <v>28320</v>
      </c>
      <c r="G174" s="16"/>
      <c r="H174" s="16">
        <f t="shared" si="4"/>
        <v>28320</v>
      </c>
    </row>
    <row r="175" spans="1:8" x14ac:dyDescent="0.25">
      <c r="A175" s="2">
        <f t="shared" si="5"/>
        <v>166</v>
      </c>
      <c r="B175" s="8" t="s">
        <v>231</v>
      </c>
      <c r="C175" s="8" t="s">
        <v>232</v>
      </c>
      <c r="D175" s="9" t="s">
        <v>11</v>
      </c>
      <c r="E175" s="16">
        <v>22308</v>
      </c>
      <c r="F175" s="16"/>
      <c r="G175" s="16"/>
      <c r="H175" s="16">
        <f t="shared" si="4"/>
        <v>22308</v>
      </c>
    </row>
    <row r="176" spans="1:8" x14ac:dyDescent="0.25">
      <c r="A176" s="2">
        <f t="shared" si="5"/>
        <v>167</v>
      </c>
      <c r="B176" s="8" t="s">
        <v>233</v>
      </c>
      <c r="C176" s="8" t="s">
        <v>26</v>
      </c>
      <c r="D176" s="9" t="s">
        <v>11</v>
      </c>
      <c r="E176" s="16">
        <v>110575.44</v>
      </c>
      <c r="F176" s="16"/>
      <c r="G176" s="16"/>
      <c r="H176" s="16">
        <f t="shared" si="4"/>
        <v>110575.44</v>
      </c>
    </row>
    <row r="177" spans="1:10" x14ac:dyDescent="0.25">
      <c r="A177" s="2">
        <f t="shared" si="5"/>
        <v>168</v>
      </c>
      <c r="B177" s="11" t="s">
        <v>234</v>
      </c>
      <c r="C177" s="11" t="s">
        <v>235</v>
      </c>
      <c r="D177" s="9" t="s">
        <v>11</v>
      </c>
      <c r="E177" s="16">
        <v>169260.26</v>
      </c>
      <c r="F177" s="16"/>
      <c r="G177" s="16"/>
      <c r="H177" s="16">
        <f t="shared" si="4"/>
        <v>169260.26</v>
      </c>
    </row>
    <row r="178" spans="1:10" x14ac:dyDescent="0.25">
      <c r="A178" s="2">
        <f t="shared" si="5"/>
        <v>169</v>
      </c>
      <c r="B178" s="11" t="s">
        <v>236</v>
      </c>
      <c r="C178" s="13" t="s">
        <v>36</v>
      </c>
      <c r="D178" s="9" t="s">
        <v>11</v>
      </c>
      <c r="E178" s="16">
        <v>184000</v>
      </c>
      <c r="F178" s="16"/>
      <c r="G178" s="16"/>
      <c r="H178" s="16">
        <f t="shared" si="4"/>
        <v>184000</v>
      </c>
    </row>
    <row r="179" spans="1:10" x14ac:dyDescent="0.25">
      <c r="A179" s="2">
        <f t="shared" si="5"/>
        <v>170</v>
      </c>
      <c r="B179" s="8" t="s">
        <v>239</v>
      </c>
      <c r="C179" s="8" t="s">
        <v>42</v>
      </c>
      <c r="D179" s="9" t="s">
        <v>11</v>
      </c>
      <c r="E179" s="16">
        <v>98811.5</v>
      </c>
      <c r="F179" s="16"/>
      <c r="G179" s="16"/>
      <c r="H179" s="16">
        <f t="shared" si="4"/>
        <v>98811.5</v>
      </c>
    </row>
    <row r="180" spans="1:10" x14ac:dyDescent="0.25">
      <c r="A180" s="2">
        <f t="shared" si="5"/>
        <v>171</v>
      </c>
      <c r="B180" s="8" t="s">
        <v>242</v>
      </c>
      <c r="C180" s="13" t="s">
        <v>243</v>
      </c>
      <c r="D180" s="9" t="s">
        <v>11</v>
      </c>
      <c r="E180" s="16">
        <v>24780</v>
      </c>
      <c r="F180" s="16"/>
      <c r="G180" s="16"/>
      <c r="H180" s="16">
        <f t="shared" si="4"/>
        <v>24780</v>
      </c>
    </row>
    <row r="181" spans="1:10" x14ac:dyDescent="0.25">
      <c r="A181" s="2">
        <f t="shared" si="5"/>
        <v>172</v>
      </c>
      <c r="B181" s="8" t="s">
        <v>245</v>
      </c>
      <c r="C181" s="13" t="s">
        <v>97</v>
      </c>
      <c r="D181" s="9" t="s">
        <v>11</v>
      </c>
      <c r="E181" s="16">
        <v>368256.35000000003</v>
      </c>
      <c r="F181" s="16"/>
      <c r="G181" s="16">
        <v>118250</v>
      </c>
      <c r="H181" s="16">
        <f t="shared" si="4"/>
        <v>250006.35000000003</v>
      </c>
      <c r="I181" s="7"/>
      <c r="J181" s="7"/>
    </row>
    <row r="182" spans="1:10" x14ac:dyDescent="0.25">
      <c r="A182" s="2">
        <f t="shared" si="5"/>
        <v>173</v>
      </c>
      <c r="B182" s="8" t="s">
        <v>246</v>
      </c>
      <c r="C182" s="8" t="s">
        <v>57</v>
      </c>
      <c r="D182" s="9" t="s">
        <v>11</v>
      </c>
      <c r="E182" s="16">
        <v>772382</v>
      </c>
      <c r="F182" s="16"/>
      <c r="G182" s="16"/>
      <c r="H182" s="16">
        <f t="shared" si="4"/>
        <v>772382</v>
      </c>
      <c r="I182" s="7"/>
      <c r="J182" s="7"/>
    </row>
    <row r="183" spans="1:10" x14ac:dyDescent="0.25">
      <c r="A183" s="2">
        <f t="shared" si="5"/>
        <v>174</v>
      </c>
      <c r="B183" s="8" t="s">
        <v>419</v>
      </c>
      <c r="C183" s="11" t="s">
        <v>418</v>
      </c>
      <c r="D183" s="9" t="s">
        <v>11</v>
      </c>
      <c r="E183" s="16">
        <v>240720</v>
      </c>
      <c r="F183" s="16"/>
      <c r="G183" s="16"/>
      <c r="H183" s="16">
        <f t="shared" si="4"/>
        <v>240720</v>
      </c>
    </row>
    <row r="184" spans="1:10" x14ac:dyDescent="0.25">
      <c r="A184" s="2">
        <f t="shared" si="5"/>
        <v>175</v>
      </c>
      <c r="B184" s="8" t="s">
        <v>247</v>
      </c>
      <c r="C184" s="8" t="s">
        <v>28</v>
      </c>
      <c r="D184" s="9" t="s">
        <v>11</v>
      </c>
      <c r="E184" s="16">
        <v>242615.42</v>
      </c>
      <c r="F184" s="16"/>
      <c r="G184" s="16">
        <v>242615.42</v>
      </c>
      <c r="H184" s="16">
        <f t="shared" si="4"/>
        <v>0</v>
      </c>
    </row>
    <row r="185" spans="1:10" x14ac:dyDescent="0.25">
      <c r="A185" s="2">
        <f t="shared" si="5"/>
        <v>176</v>
      </c>
      <c r="B185" s="8" t="s">
        <v>248</v>
      </c>
      <c r="C185" s="8" t="s">
        <v>28</v>
      </c>
      <c r="D185" s="9" t="s">
        <v>11</v>
      </c>
      <c r="E185" s="16">
        <v>1108650</v>
      </c>
      <c r="F185" s="16"/>
      <c r="G185" s="16">
        <v>900000</v>
      </c>
      <c r="H185" s="16">
        <f t="shared" si="4"/>
        <v>208650</v>
      </c>
    </row>
    <row r="186" spans="1:10" x14ac:dyDescent="0.25">
      <c r="A186" s="2">
        <f t="shared" si="5"/>
        <v>177</v>
      </c>
      <c r="B186" s="11" t="s">
        <v>251</v>
      </c>
      <c r="C186" s="11" t="s">
        <v>97</v>
      </c>
      <c r="D186" s="9" t="s">
        <v>11</v>
      </c>
      <c r="E186" s="16">
        <v>1210500</v>
      </c>
      <c r="F186" s="16"/>
      <c r="G186" s="16"/>
      <c r="H186" s="16">
        <f t="shared" si="4"/>
        <v>1210500</v>
      </c>
    </row>
    <row r="187" spans="1:10" x14ac:dyDescent="0.25">
      <c r="A187" s="2">
        <f t="shared" si="5"/>
        <v>178</v>
      </c>
      <c r="B187" s="8" t="s">
        <v>252</v>
      </c>
      <c r="C187" s="8" t="s">
        <v>253</v>
      </c>
      <c r="D187" s="9" t="s">
        <v>11</v>
      </c>
      <c r="E187" s="16">
        <v>36335</v>
      </c>
      <c r="F187" s="16"/>
      <c r="G187" s="16"/>
      <c r="H187" s="16">
        <f t="shared" si="4"/>
        <v>36335</v>
      </c>
    </row>
    <row r="188" spans="1:10" x14ac:dyDescent="0.25">
      <c r="A188" s="2">
        <f t="shared" si="5"/>
        <v>179</v>
      </c>
      <c r="B188" s="8" t="s">
        <v>254</v>
      </c>
      <c r="C188" s="8" t="s">
        <v>255</v>
      </c>
      <c r="D188" s="9" t="s">
        <v>11</v>
      </c>
      <c r="E188" s="16">
        <v>86081</v>
      </c>
      <c r="F188" s="16"/>
      <c r="G188" s="16"/>
      <c r="H188" s="16">
        <f t="shared" si="4"/>
        <v>86081</v>
      </c>
    </row>
    <row r="189" spans="1:10" x14ac:dyDescent="0.25">
      <c r="A189" s="2">
        <f t="shared" si="5"/>
        <v>180</v>
      </c>
      <c r="B189" s="8" t="s">
        <v>256</v>
      </c>
      <c r="C189" s="13" t="s">
        <v>36</v>
      </c>
      <c r="D189" s="9" t="s">
        <v>11</v>
      </c>
      <c r="E189" s="16">
        <v>23600</v>
      </c>
      <c r="F189" s="16"/>
      <c r="G189" s="16"/>
      <c r="H189" s="16">
        <f t="shared" si="4"/>
        <v>23600</v>
      </c>
    </row>
    <row r="190" spans="1:10" x14ac:dyDescent="0.25">
      <c r="A190" s="2">
        <f t="shared" si="5"/>
        <v>181</v>
      </c>
      <c r="B190" s="8" t="s">
        <v>258</v>
      </c>
      <c r="C190" s="8" t="s">
        <v>259</v>
      </c>
      <c r="D190" s="9" t="s">
        <v>11</v>
      </c>
      <c r="E190" s="16">
        <v>57143.86</v>
      </c>
      <c r="F190" s="16"/>
      <c r="G190" s="16"/>
      <c r="H190" s="16">
        <f t="shared" si="4"/>
        <v>57143.86</v>
      </c>
    </row>
    <row r="191" spans="1:10" x14ac:dyDescent="0.25">
      <c r="A191" s="2">
        <f t="shared" si="5"/>
        <v>182</v>
      </c>
      <c r="B191" s="8" t="s">
        <v>260</v>
      </c>
      <c r="C191" s="8" t="s">
        <v>26</v>
      </c>
      <c r="D191" s="9" t="s">
        <v>11</v>
      </c>
      <c r="E191" s="16">
        <v>477630.62</v>
      </c>
      <c r="F191" s="16"/>
      <c r="G191" s="16"/>
      <c r="H191" s="16">
        <f t="shared" si="4"/>
        <v>477630.62</v>
      </c>
    </row>
    <row r="192" spans="1:10" x14ac:dyDescent="0.25">
      <c r="A192" s="2">
        <f t="shared" si="5"/>
        <v>183</v>
      </c>
      <c r="B192" s="8" t="s">
        <v>261</v>
      </c>
      <c r="C192" s="8" t="s">
        <v>262</v>
      </c>
      <c r="D192" s="9" t="s">
        <v>11</v>
      </c>
      <c r="E192" s="16">
        <v>45009.700000000004</v>
      </c>
      <c r="F192" s="16"/>
      <c r="G192" s="16"/>
      <c r="H192" s="16">
        <f t="shared" si="4"/>
        <v>45009.700000000004</v>
      </c>
    </row>
    <row r="193" spans="1:10" x14ac:dyDescent="0.25">
      <c r="A193" s="2">
        <f t="shared" si="5"/>
        <v>184</v>
      </c>
      <c r="B193" s="11" t="s">
        <v>263</v>
      </c>
      <c r="C193" s="11" t="s">
        <v>264</v>
      </c>
      <c r="D193" s="9" t="s">
        <v>11</v>
      </c>
      <c r="E193" s="16">
        <v>588028</v>
      </c>
      <c r="F193" s="16"/>
      <c r="G193" s="16">
        <f>159300+36108</f>
        <v>195408</v>
      </c>
      <c r="H193" s="16">
        <f t="shared" si="4"/>
        <v>392620</v>
      </c>
      <c r="I193" s="7"/>
      <c r="J193" s="7"/>
    </row>
    <row r="194" spans="1:10" x14ac:dyDescent="0.25">
      <c r="A194" s="2">
        <f t="shared" si="5"/>
        <v>185</v>
      </c>
      <c r="B194" s="11" t="s">
        <v>403</v>
      </c>
      <c r="C194" s="11" t="s">
        <v>28</v>
      </c>
      <c r="D194" s="9" t="s">
        <v>11</v>
      </c>
      <c r="E194" s="16">
        <v>71750</v>
      </c>
      <c r="F194" s="16"/>
      <c r="G194" s="16"/>
      <c r="H194" s="16">
        <f t="shared" si="4"/>
        <v>71750</v>
      </c>
    </row>
    <row r="195" spans="1:10" x14ac:dyDescent="0.25">
      <c r="A195" s="2">
        <f t="shared" si="5"/>
        <v>186</v>
      </c>
      <c r="B195" s="8" t="s">
        <v>265</v>
      </c>
      <c r="C195" s="8" t="s">
        <v>26</v>
      </c>
      <c r="D195" s="9" t="s">
        <v>11</v>
      </c>
      <c r="E195" s="16">
        <v>184242.84</v>
      </c>
      <c r="F195" s="16"/>
      <c r="G195" s="16"/>
      <c r="H195" s="16">
        <f t="shared" si="4"/>
        <v>184242.84</v>
      </c>
    </row>
    <row r="196" spans="1:10" x14ac:dyDescent="0.25">
      <c r="A196" s="2">
        <f t="shared" si="5"/>
        <v>187</v>
      </c>
      <c r="B196" s="8" t="s">
        <v>266</v>
      </c>
      <c r="C196" s="8" t="s">
        <v>97</v>
      </c>
      <c r="D196" s="9" t="s">
        <v>11</v>
      </c>
      <c r="E196" s="16">
        <v>28508371.700000003</v>
      </c>
      <c r="F196" s="45">
        <v>3612248.2</v>
      </c>
      <c r="G196" s="16"/>
      <c r="H196" s="16">
        <f t="shared" si="4"/>
        <v>32120619.900000002</v>
      </c>
      <c r="I196" s="7"/>
      <c r="J196" s="7"/>
    </row>
    <row r="197" spans="1:10" x14ac:dyDescent="0.25">
      <c r="A197" s="2">
        <f t="shared" si="5"/>
        <v>188</v>
      </c>
      <c r="B197" s="8" t="s">
        <v>267</v>
      </c>
      <c r="C197" s="8" t="s">
        <v>268</v>
      </c>
      <c r="D197" s="9" t="s">
        <v>11</v>
      </c>
      <c r="E197" s="16">
        <v>109534</v>
      </c>
      <c r="F197" s="16"/>
      <c r="G197" s="16"/>
      <c r="H197" s="16">
        <f t="shared" si="4"/>
        <v>109534</v>
      </c>
    </row>
    <row r="198" spans="1:10" s="1" customFormat="1" x14ac:dyDescent="0.25">
      <c r="A198" s="2">
        <f t="shared" si="5"/>
        <v>189</v>
      </c>
      <c r="B198" s="8" t="s">
        <v>429</v>
      </c>
      <c r="C198" s="11" t="s">
        <v>264</v>
      </c>
      <c r="D198" s="9" t="s">
        <v>11</v>
      </c>
      <c r="E198" s="16">
        <v>201910.95</v>
      </c>
      <c r="F198" s="16"/>
      <c r="G198" s="16"/>
      <c r="H198" s="16">
        <f t="shared" si="4"/>
        <v>201910.95</v>
      </c>
      <c r="I198" s="7"/>
      <c r="J198" s="7"/>
    </row>
    <row r="199" spans="1:10" x14ac:dyDescent="0.25">
      <c r="A199" s="2">
        <f t="shared" si="5"/>
        <v>190</v>
      </c>
      <c r="B199" s="8" t="s">
        <v>270</v>
      </c>
      <c r="C199" s="8" t="s">
        <v>271</v>
      </c>
      <c r="D199" s="9" t="s">
        <v>11</v>
      </c>
      <c r="E199" s="16">
        <v>263435</v>
      </c>
      <c r="F199" s="16"/>
      <c r="G199" s="16"/>
      <c r="H199" s="16">
        <f t="shared" si="4"/>
        <v>263435</v>
      </c>
    </row>
    <row r="200" spans="1:10" x14ac:dyDescent="0.25">
      <c r="A200" s="2">
        <f t="shared" si="5"/>
        <v>191</v>
      </c>
      <c r="B200" s="8" t="s">
        <v>272</v>
      </c>
      <c r="C200" s="8" t="s">
        <v>26</v>
      </c>
      <c r="D200" s="9" t="s">
        <v>11</v>
      </c>
      <c r="E200" s="16">
        <v>729535</v>
      </c>
      <c r="F200" s="16"/>
      <c r="G200" s="16"/>
      <c r="H200" s="16">
        <f t="shared" si="4"/>
        <v>729535</v>
      </c>
    </row>
    <row r="201" spans="1:10" x14ac:dyDescent="0.25">
      <c r="A201" s="2">
        <f t="shared" si="5"/>
        <v>192</v>
      </c>
      <c r="B201" s="8" t="s">
        <v>273</v>
      </c>
      <c r="C201" s="8" t="s">
        <v>26</v>
      </c>
      <c r="D201" s="9" t="s">
        <v>11</v>
      </c>
      <c r="E201" s="16">
        <v>79355</v>
      </c>
      <c r="F201" s="16">
        <v>115238.8</v>
      </c>
      <c r="G201" s="16"/>
      <c r="H201" s="16">
        <f t="shared" si="4"/>
        <v>194593.8</v>
      </c>
    </row>
    <row r="202" spans="1:10" s="1" customFormat="1" x14ac:dyDescent="0.25">
      <c r="A202" s="2">
        <f t="shared" si="5"/>
        <v>193</v>
      </c>
      <c r="B202" s="8" t="s">
        <v>436</v>
      </c>
      <c r="C202" s="8" t="s">
        <v>26</v>
      </c>
      <c r="D202" s="9" t="s">
        <v>11</v>
      </c>
      <c r="E202" s="16">
        <v>59000</v>
      </c>
      <c r="F202" s="16"/>
      <c r="G202" s="16"/>
      <c r="H202" s="16">
        <f t="shared" si="4"/>
        <v>59000</v>
      </c>
    </row>
    <row r="203" spans="1:10" x14ac:dyDescent="0.25">
      <c r="A203" s="2">
        <f t="shared" si="5"/>
        <v>194</v>
      </c>
      <c r="B203" s="8" t="s">
        <v>275</v>
      </c>
      <c r="C203" s="8" t="s">
        <v>50</v>
      </c>
      <c r="D203" s="9" t="s">
        <v>11</v>
      </c>
      <c r="E203" s="16">
        <v>40000</v>
      </c>
      <c r="F203" s="16">
        <v>8000</v>
      </c>
      <c r="G203" s="16"/>
      <c r="H203" s="16">
        <f t="shared" si="4"/>
        <v>48000</v>
      </c>
    </row>
    <row r="204" spans="1:10" x14ac:dyDescent="0.25">
      <c r="A204" s="2">
        <f t="shared" si="5"/>
        <v>195</v>
      </c>
      <c r="B204" s="11" t="s">
        <v>276</v>
      </c>
      <c r="C204" s="8" t="s">
        <v>36</v>
      </c>
      <c r="D204" s="9" t="s">
        <v>11</v>
      </c>
      <c r="E204" s="16">
        <v>40000</v>
      </c>
      <c r="F204" s="16">
        <v>8000</v>
      </c>
      <c r="G204" s="16"/>
      <c r="H204" s="16">
        <f t="shared" si="4"/>
        <v>48000</v>
      </c>
    </row>
    <row r="205" spans="1:10" x14ac:dyDescent="0.25">
      <c r="A205" s="2">
        <f t="shared" si="5"/>
        <v>196</v>
      </c>
      <c r="B205" s="8" t="s">
        <v>277</v>
      </c>
      <c r="C205" s="8" t="s">
        <v>42</v>
      </c>
      <c r="D205" s="9" t="s">
        <v>11</v>
      </c>
      <c r="E205" s="16">
        <v>399760.4</v>
      </c>
      <c r="F205" s="16"/>
      <c r="G205" s="16"/>
      <c r="H205" s="16">
        <f t="shared" si="4"/>
        <v>399760.4</v>
      </c>
    </row>
    <row r="206" spans="1:10" x14ac:dyDescent="0.25">
      <c r="A206" s="2">
        <f t="shared" si="5"/>
        <v>197</v>
      </c>
      <c r="B206" s="8" t="s">
        <v>278</v>
      </c>
      <c r="C206" s="13" t="s">
        <v>36</v>
      </c>
      <c r="D206" s="9" t="s">
        <v>11</v>
      </c>
      <c r="E206" s="16">
        <v>20000</v>
      </c>
      <c r="F206" s="16"/>
      <c r="G206" s="16"/>
      <c r="H206" s="16">
        <f t="shared" si="4"/>
        <v>20000</v>
      </c>
    </row>
    <row r="207" spans="1:10" x14ac:dyDescent="0.25">
      <c r="A207" s="2">
        <f t="shared" si="5"/>
        <v>198</v>
      </c>
      <c r="B207" s="11" t="s">
        <v>279</v>
      </c>
      <c r="C207" s="2" t="s">
        <v>280</v>
      </c>
      <c r="D207" s="9" t="s">
        <v>11</v>
      </c>
      <c r="E207" s="16">
        <v>9000</v>
      </c>
      <c r="F207" s="16"/>
      <c r="G207" s="16"/>
      <c r="H207" s="16">
        <f t="shared" si="4"/>
        <v>9000</v>
      </c>
    </row>
    <row r="208" spans="1:10" x14ac:dyDescent="0.25">
      <c r="A208" s="2">
        <f t="shared" si="5"/>
        <v>199</v>
      </c>
      <c r="B208" s="8" t="s">
        <v>281</v>
      </c>
      <c r="C208" s="8" t="s">
        <v>42</v>
      </c>
      <c r="D208" s="9" t="s">
        <v>11</v>
      </c>
      <c r="E208" s="16">
        <v>201026</v>
      </c>
      <c r="F208" s="16"/>
      <c r="G208" s="16"/>
      <c r="H208" s="16">
        <f t="shared" si="4"/>
        <v>201026</v>
      </c>
    </row>
    <row r="209" spans="1:10" x14ac:dyDescent="0.25">
      <c r="A209" s="2">
        <f t="shared" si="5"/>
        <v>200</v>
      </c>
      <c r="B209" s="8" t="s">
        <v>282</v>
      </c>
      <c r="C209" s="8" t="s">
        <v>26</v>
      </c>
      <c r="D209" s="9" t="s">
        <v>11</v>
      </c>
      <c r="E209" s="16">
        <v>1053805</v>
      </c>
      <c r="F209" s="16"/>
      <c r="G209" s="16"/>
      <c r="H209" s="16">
        <f t="shared" si="4"/>
        <v>1053805</v>
      </c>
    </row>
    <row r="210" spans="1:10" x14ac:dyDescent="0.25">
      <c r="A210" s="2">
        <f t="shared" si="5"/>
        <v>201</v>
      </c>
      <c r="B210" s="8" t="s">
        <v>376</v>
      </c>
      <c r="C210" s="8" t="s">
        <v>26</v>
      </c>
      <c r="D210" s="9" t="s">
        <v>11</v>
      </c>
      <c r="E210" s="16">
        <v>275720</v>
      </c>
      <c r="F210" s="16">
        <v>237526.03</v>
      </c>
      <c r="G210" s="16"/>
      <c r="H210" s="16">
        <f t="shared" si="4"/>
        <v>513246.03</v>
      </c>
    </row>
    <row r="211" spans="1:10" s="1" customFormat="1" x14ac:dyDescent="0.25">
      <c r="A211" s="2">
        <f t="shared" si="5"/>
        <v>202</v>
      </c>
      <c r="B211" s="8" t="s">
        <v>456</v>
      </c>
      <c r="C211" s="8" t="s">
        <v>65</v>
      </c>
      <c r="D211" s="9" t="s">
        <v>11</v>
      </c>
      <c r="E211" s="16">
        <v>1076160</v>
      </c>
      <c r="F211" s="16"/>
      <c r="G211" s="16">
        <v>1076160</v>
      </c>
      <c r="H211" s="16">
        <f t="shared" si="4"/>
        <v>0</v>
      </c>
    </row>
    <row r="212" spans="1:10" x14ac:dyDescent="0.25">
      <c r="A212" s="2">
        <f t="shared" si="5"/>
        <v>203</v>
      </c>
      <c r="B212" s="11" t="s">
        <v>283</v>
      </c>
      <c r="C212" s="8" t="s">
        <v>36</v>
      </c>
      <c r="D212" s="9" t="s">
        <v>11</v>
      </c>
      <c r="E212" s="16">
        <v>20000</v>
      </c>
      <c r="F212" s="16">
        <v>10000</v>
      </c>
      <c r="G212" s="16"/>
      <c r="H212" s="16">
        <f t="shared" si="4"/>
        <v>30000</v>
      </c>
    </row>
    <row r="213" spans="1:10" s="1" customFormat="1" x14ac:dyDescent="0.25">
      <c r="A213" s="2">
        <f t="shared" si="5"/>
        <v>204</v>
      </c>
      <c r="B213" s="11" t="s">
        <v>493</v>
      </c>
      <c r="C213" s="8" t="s">
        <v>494</v>
      </c>
      <c r="D213" s="9" t="s">
        <v>11</v>
      </c>
      <c r="E213" s="16">
        <v>0</v>
      </c>
      <c r="F213" s="16">
        <v>51112.88</v>
      </c>
      <c r="G213" s="16"/>
      <c r="H213" s="16">
        <f t="shared" si="4"/>
        <v>51112.88</v>
      </c>
    </row>
    <row r="214" spans="1:10" x14ac:dyDescent="0.25">
      <c r="A214" s="2">
        <f>A212+1</f>
        <v>204</v>
      </c>
      <c r="B214" s="8" t="s">
        <v>284</v>
      </c>
      <c r="C214" s="8" t="s">
        <v>97</v>
      </c>
      <c r="D214" s="9" t="s">
        <v>11</v>
      </c>
      <c r="E214" s="16">
        <v>15190650</v>
      </c>
      <c r="F214" s="16">
        <v>294500</v>
      </c>
      <c r="G214" s="16">
        <v>3244500</v>
      </c>
      <c r="H214" s="16">
        <f t="shared" si="4"/>
        <v>12240650</v>
      </c>
      <c r="I214" s="7"/>
      <c r="J214" s="7"/>
    </row>
    <row r="215" spans="1:10" x14ac:dyDescent="0.25">
      <c r="A215" s="2">
        <f t="shared" si="5"/>
        <v>205</v>
      </c>
      <c r="B215" s="8" t="s">
        <v>285</v>
      </c>
      <c r="C215" s="11" t="s">
        <v>286</v>
      </c>
      <c r="D215" s="9" t="s">
        <v>11</v>
      </c>
      <c r="E215" s="16">
        <v>63000</v>
      </c>
      <c r="F215" s="16"/>
      <c r="G215" s="16"/>
      <c r="H215" s="16">
        <f t="shared" si="4"/>
        <v>63000</v>
      </c>
    </row>
    <row r="216" spans="1:10" x14ac:dyDescent="0.25">
      <c r="A216" s="2">
        <f t="shared" si="5"/>
        <v>206</v>
      </c>
      <c r="B216" s="8" t="s">
        <v>288</v>
      </c>
      <c r="C216" s="8" t="s">
        <v>42</v>
      </c>
      <c r="D216" s="9" t="s">
        <v>11</v>
      </c>
      <c r="E216" s="16">
        <v>1954392</v>
      </c>
      <c r="F216" s="16">
        <v>482800</v>
      </c>
      <c r="G216" s="16"/>
      <c r="H216" s="16">
        <f t="shared" si="4"/>
        <v>2437192</v>
      </c>
      <c r="I216" s="7"/>
    </row>
    <row r="217" spans="1:10" x14ac:dyDescent="0.25">
      <c r="A217" s="2">
        <f t="shared" si="5"/>
        <v>207</v>
      </c>
      <c r="B217" s="8" t="s">
        <v>289</v>
      </c>
      <c r="C217" s="8" t="s">
        <v>290</v>
      </c>
      <c r="D217" s="9" t="s">
        <v>11</v>
      </c>
      <c r="E217" s="16">
        <v>35532.86</v>
      </c>
      <c r="F217" s="16"/>
      <c r="G217" s="16"/>
      <c r="H217" s="16">
        <f t="shared" ref="H217:H268" si="6">E217+F217-G217</f>
        <v>35532.86</v>
      </c>
    </row>
    <row r="218" spans="1:10" x14ac:dyDescent="0.25">
      <c r="A218" s="2">
        <f t="shared" ref="A218:A267" si="7">A217+1</f>
        <v>208</v>
      </c>
      <c r="B218" s="8" t="s">
        <v>291</v>
      </c>
      <c r="C218" s="8" t="s">
        <v>110</v>
      </c>
      <c r="D218" s="9" t="s">
        <v>11</v>
      </c>
      <c r="E218" s="16">
        <v>367108.78</v>
      </c>
      <c r="F218" s="16">
        <v>156429.4</v>
      </c>
      <c r="G218" s="16"/>
      <c r="H218" s="16">
        <f t="shared" si="6"/>
        <v>523538.18000000005</v>
      </c>
    </row>
    <row r="219" spans="1:10" x14ac:dyDescent="0.25">
      <c r="A219" s="2">
        <f t="shared" si="7"/>
        <v>209</v>
      </c>
      <c r="B219" s="8" t="s">
        <v>292</v>
      </c>
      <c r="C219" s="8" t="s">
        <v>293</v>
      </c>
      <c r="D219" s="9" t="s">
        <v>11</v>
      </c>
      <c r="E219" s="16">
        <v>25458.5</v>
      </c>
      <c r="F219" s="16"/>
      <c r="G219" s="16"/>
      <c r="H219" s="16">
        <f t="shared" si="6"/>
        <v>25458.5</v>
      </c>
    </row>
    <row r="220" spans="1:10" x14ac:dyDescent="0.25">
      <c r="A220" s="2">
        <f t="shared" si="7"/>
        <v>210</v>
      </c>
      <c r="B220" s="8" t="s">
        <v>294</v>
      </c>
      <c r="C220" s="8" t="s">
        <v>32</v>
      </c>
      <c r="D220" s="9" t="s">
        <v>11</v>
      </c>
      <c r="E220" s="16">
        <v>533101.58000000007</v>
      </c>
      <c r="F220" s="16"/>
      <c r="G220" s="16"/>
      <c r="H220" s="16">
        <f t="shared" si="6"/>
        <v>533101.58000000007</v>
      </c>
      <c r="I220" s="7"/>
      <c r="J220" s="7"/>
    </row>
    <row r="221" spans="1:10" x14ac:dyDescent="0.25">
      <c r="A221" s="2">
        <f t="shared" si="7"/>
        <v>211</v>
      </c>
      <c r="B221" s="8" t="s">
        <v>295</v>
      </c>
      <c r="C221" s="8" t="s">
        <v>296</v>
      </c>
      <c r="D221" s="9" t="s">
        <v>11</v>
      </c>
      <c r="E221" s="16">
        <v>4756</v>
      </c>
      <c r="F221" s="16"/>
      <c r="G221" s="16"/>
      <c r="H221" s="16">
        <f t="shared" si="6"/>
        <v>4756</v>
      </c>
    </row>
    <row r="222" spans="1:10" x14ac:dyDescent="0.25">
      <c r="A222" s="2">
        <f t="shared" si="7"/>
        <v>212</v>
      </c>
      <c r="B222" s="8" t="s">
        <v>297</v>
      </c>
      <c r="C222" s="8" t="s">
        <v>26</v>
      </c>
      <c r="D222" s="9" t="s">
        <v>11</v>
      </c>
      <c r="E222" s="16">
        <v>216434.65999999992</v>
      </c>
      <c r="F222" s="16"/>
      <c r="G222" s="16"/>
      <c r="H222" s="16">
        <f t="shared" si="6"/>
        <v>216434.65999999992</v>
      </c>
    </row>
    <row r="223" spans="1:10" x14ac:dyDescent="0.25">
      <c r="A223" s="2">
        <f t="shared" si="7"/>
        <v>213</v>
      </c>
      <c r="B223" s="8" t="s">
        <v>301</v>
      </c>
      <c r="C223" s="8" t="s">
        <v>28</v>
      </c>
      <c r="D223" s="9" t="s">
        <v>11</v>
      </c>
      <c r="E223" s="16">
        <v>595400</v>
      </c>
      <c r="F223" s="32">
        <v>809980</v>
      </c>
      <c r="G223" s="32">
        <f>117000+175000</f>
        <v>292000</v>
      </c>
      <c r="H223" s="16">
        <f t="shared" si="6"/>
        <v>1113380</v>
      </c>
    </row>
    <row r="224" spans="1:10" x14ac:dyDescent="0.25">
      <c r="A224" s="2">
        <f t="shared" si="7"/>
        <v>214</v>
      </c>
      <c r="B224" s="8" t="s">
        <v>302</v>
      </c>
      <c r="C224" s="8" t="s">
        <v>303</v>
      </c>
      <c r="D224" s="9" t="s">
        <v>11</v>
      </c>
      <c r="E224" s="16">
        <v>1037446.2299999999</v>
      </c>
      <c r="F224" s="32"/>
      <c r="G224" s="32">
        <f>201780+15620+434400</f>
        <v>651800</v>
      </c>
      <c r="H224" s="16">
        <f t="shared" si="6"/>
        <v>385646.22999999986</v>
      </c>
    </row>
    <row r="225" spans="1:10" x14ac:dyDescent="0.25">
      <c r="A225" s="2">
        <f t="shared" si="7"/>
        <v>215</v>
      </c>
      <c r="B225" s="8" t="s">
        <v>304</v>
      </c>
      <c r="C225" s="8" t="s">
        <v>110</v>
      </c>
      <c r="D225" s="9" t="s">
        <v>11</v>
      </c>
      <c r="E225" s="16">
        <v>2084467.3000000003</v>
      </c>
      <c r="F225" s="32">
        <v>1429825</v>
      </c>
      <c r="G225" s="32">
        <f>148514.8+29854+580000+8024</f>
        <v>766392.8</v>
      </c>
      <c r="H225" s="16">
        <f t="shared" si="6"/>
        <v>2747899.5</v>
      </c>
      <c r="I225" s="7"/>
      <c r="J225" s="7"/>
    </row>
    <row r="226" spans="1:10" x14ac:dyDescent="0.25">
      <c r="A226" s="2">
        <f t="shared" si="7"/>
        <v>216</v>
      </c>
      <c r="B226" s="8" t="s">
        <v>305</v>
      </c>
      <c r="C226" s="8" t="s">
        <v>306</v>
      </c>
      <c r="D226" s="9" t="s">
        <v>11</v>
      </c>
      <c r="E226" s="16">
        <v>262104.17</v>
      </c>
      <c r="F226" s="32"/>
      <c r="G226" s="32"/>
      <c r="H226" s="16">
        <f t="shared" si="6"/>
        <v>262104.17</v>
      </c>
    </row>
    <row r="227" spans="1:10" x14ac:dyDescent="0.25">
      <c r="A227" s="2">
        <f t="shared" si="7"/>
        <v>217</v>
      </c>
      <c r="B227" s="8" t="s">
        <v>307</v>
      </c>
      <c r="C227" s="8" t="s">
        <v>26</v>
      </c>
      <c r="D227" s="9" t="s">
        <v>11</v>
      </c>
      <c r="E227" s="16">
        <v>11682</v>
      </c>
      <c r="F227" s="32"/>
      <c r="G227" s="32"/>
      <c r="H227" s="16">
        <f t="shared" si="6"/>
        <v>11682</v>
      </c>
    </row>
    <row r="228" spans="1:10" x14ac:dyDescent="0.25">
      <c r="A228" s="2">
        <f t="shared" si="7"/>
        <v>218</v>
      </c>
      <c r="B228" s="8" t="s">
        <v>308</v>
      </c>
      <c r="C228" s="8" t="s">
        <v>309</v>
      </c>
      <c r="D228" s="9" t="s">
        <v>11</v>
      </c>
      <c r="E228" s="16">
        <v>108852.64</v>
      </c>
      <c r="F228" s="32"/>
      <c r="G228" s="32"/>
      <c r="H228" s="16">
        <f t="shared" si="6"/>
        <v>108852.64</v>
      </c>
    </row>
    <row r="229" spans="1:10" x14ac:dyDescent="0.25">
      <c r="A229" s="2">
        <f t="shared" si="7"/>
        <v>219</v>
      </c>
      <c r="B229" s="11" t="s">
        <v>300</v>
      </c>
      <c r="C229" s="8" t="s">
        <v>26</v>
      </c>
      <c r="D229" s="9" t="s">
        <v>11</v>
      </c>
      <c r="E229" s="16">
        <v>40000</v>
      </c>
      <c r="F229" s="32"/>
      <c r="G229" s="32"/>
      <c r="H229" s="16">
        <f t="shared" si="6"/>
        <v>40000</v>
      </c>
    </row>
    <row r="230" spans="1:10" x14ac:dyDescent="0.25">
      <c r="A230" s="2">
        <f t="shared" si="7"/>
        <v>220</v>
      </c>
      <c r="B230" s="11" t="s">
        <v>402</v>
      </c>
      <c r="C230" s="8" t="s">
        <v>401</v>
      </c>
      <c r="D230" s="9" t="s">
        <v>11</v>
      </c>
      <c r="E230" s="16">
        <v>368361.17000000004</v>
      </c>
      <c r="F230" s="32"/>
      <c r="G230" s="32"/>
      <c r="H230" s="16">
        <f t="shared" si="6"/>
        <v>368361.17000000004</v>
      </c>
      <c r="I230" s="7"/>
      <c r="J230" s="7"/>
    </row>
    <row r="231" spans="1:10" x14ac:dyDescent="0.25">
      <c r="A231" s="2">
        <f t="shared" si="7"/>
        <v>221</v>
      </c>
      <c r="B231" s="11" t="s">
        <v>420</v>
      </c>
      <c r="C231" s="12" t="s">
        <v>421</v>
      </c>
      <c r="D231" s="9" t="s">
        <v>11</v>
      </c>
      <c r="E231" s="16">
        <v>154042.95000000001</v>
      </c>
      <c r="F231" s="32"/>
      <c r="G231" s="32"/>
      <c r="H231" s="16">
        <f t="shared" si="6"/>
        <v>154042.95000000001</v>
      </c>
      <c r="I231" s="7"/>
    </row>
    <row r="232" spans="1:10" x14ac:dyDescent="0.25">
      <c r="A232" s="2">
        <f t="shared" si="7"/>
        <v>222</v>
      </c>
      <c r="B232" s="8" t="s">
        <v>310</v>
      </c>
      <c r="C232" s="8" t="s">
        <v>311</v>
      </c>
      <c r="D232" s="9" t="s">
        <v>11</v>
      </c>
      <c r="E232" s="16">
        <v>142959.75</v>
      </c>
      <c r="F232" s="32"/>
      <c r="G232" s="32"/>
      <c r="H232" s="16">
        <f t="shared" si="6"/>
        <v>142959.75</v>
      </c>
    </row>
    <row r="233" spans="1:10" x14ac:dyDescent="0.25">
      <c r="A233" s="2">
        <f t="shared" si="7"/>
        <v>223</v>
      </c>
      <c r="B233" s="8" t="s">
        <v>312</v>
      </c>
      <c r="C233" s="8" t="s">
        <v>313</v>
      </c>
      <c r="D233" s="9" t="s">
        <v>11</v>
      </c>
      <c r="E233" s="16">
        <v>10856688.619999999</v>
      </c>
      <c r="F233" s="32"/>
      <c r="G233" s="32"/>
      <c r="H233" s="16">
        <f t="shared" si="6"/>
        <v>10856688.619999999</v>
      </c>
      <c r="I233" s="7"/>
      <c r="J233" s="7"/>
    </row>
    <row r="234" spans="1:10" x14ac:dyDescent="0.25">
      <c r="A234" s="2">
        <f t="shared" si="7"/>
        <v>224</v>
      </c>
      <c r="B234" s="8" t="s">
        <v>314</v>
      </c>
      <c r="C234" s="8" t="s">
        <v>42</v>
      </c>
      <c r="D234" s="9" t="s">
        <v>11</v>
      </c>
      <c r="E234" s="16">
        <v>334795.40000000002</v>
      </c>
      <c r="F234" s="32"/>
      <c r="G234" s="32">
        <v>334795.40000000002</v>
      </c>
      <c r="H234" s="16">
        <f t="shared" si="6"/>
        <v>0</v>
      </c>
    </row>
    <row r="235" spans="1:10" x14ac:dyDescent="0.25">
      <c r="A235" s="2">
        <f t="shared" si="7"/>
        <v>225</v>
      </c>
      <c r="B235" s="8" t="s">
        <v>315</v>
      </c>
      <c r="C235" s="8" t="s">
        <v>316</v>
      </c>
      <c r="D235" s="9" t="s">
        <v>11</v>
      </c>
      <c r="E235" s="16">
        <v>27435</v>
      </c>
      <c r="F235" s="32"/>
      <c r="G235" s="32"/>
      <c r="H235" s="16">
        <f t="shared" si="6"/>
        <v>27435</v>
      </c>
    </row>
    <row r="236" spans="1:10" x14ac:dyDescent="0.25">
      <c r="A236" s="2">
        <f t="shared" si="7"/>
        <v>226</v>
      </c>
      <c r="B236" s="8" t="s">
        <v>317</v>
      </c>
      <c r="C236" s="8" t="s">
        <v>26</v>
      </c>
      <c r="D236" s="9" t="s">
        <v>11</v>
      </c>
      <c r="E236" s="16">
        <v>1054240</v>
      </c>
      <c r="F236" s="32"/>
      <c r="G236" s="32"/>
      <c r="H236" s="16">
        <f t="shared" si="6"/>
        <v>1054240</v>
      </c>
    </row>
    <row r="237" spans="1:10" x14ac:dyDescent="0.25">
      <c r="A237" s="2">
        <f t="shared" si="7"/>
        <v>227</v>
      </c>
      <c r="B237" s="8" t="s">
        <v>318</v>
      </c>
      <c r="C237" s="11" t="s">
        <v>319</v>
      </c>
      <c r="D237" s="9" t="s">
        <v>11</v>
      </c>
      <c r="E237" s="16">
        <v>53218</v>
      </c>
      <c r="F237" s="32"/>
      <c r="G237" s="32"/>
      <c r="H237" s="16">
        <f t="shared" si="6"/>
        <v>53218</v>
      </c>
    </row>
    <row r="238" spans="1:10" s="1" customFormat="1" x14ac:dyDescent="0.25">
      <c r="A238" s="2">
        <f t="shared" si="7"/>
        <v>228</v>
      </c>
      <c r="B238" s="8" t="s">
        <v>457</v>
      </c>
      <c r="C238" s="11" t="s">
        <v>57</v>
      </c>
      <c r="D238" s="9" t="s">
        <v>11</v>
      </c>
      <c r="E238" s="16">
        <v>537808.55000000005</v>
      </c>
      <c r="F238" s="32"/>
      <c r="G238" s="32"/>
      <c r="H238" s="16">
        <f t="shared" si="6"/>
        <v>537808.55000000005</v>
      </c>
    </row>
    <row r="239" spans="1:10" x14ac:dyDescent="0.25">
      <c r="A239" s="2">
        <f t="shared" si="7"/>
        <v>229</v>
      </c>
      <c r="B239" s="8" t="s">
        <v>400</v>
      </c>
      <c r="C239" s="11" t="s">
        <v>110</v>
      </c>
      <c r="D239" s="9" t="s">
        <v>11</v>
      </c>
      <c r="E239" s="16">
        <v>282690.8</v>
      </c>
      <c r="F239" s="32"/>
      <c r="G239" s="32">
        <f>11500+29900</f>
        <v>41400</v>
      </c>
      <c r="H239" s="16">
        <f t="shared" si="6"/>
        <v>241290.8</v>
      </c>
      <c r="I239" s="7"/>
      <c r="J239" s="7"/>
    </row>
    <row r="240" spans="1:10" x14ac:dyDescent="0.25">
      <c r="A240" s="2">
        <f t="shared" si="7"/>
        <v>230</v>
      </c>
      <c r="B240" s="8" t="s">
        <v>398</v>
      </c>
      <c r="C240" s="11" t="s">
        <v>399</v>
      </c>
      <c r="D240" s="9" t="s">
        <v>11</v>
      </c>
      <c r="E240" s="16">
        <v>104005.2</v>
      </c>
      <c r="F240" s="32"/>
      <c r="G240" s="32"/>
      <c r="H240" s="16">
        <f t="shared" si="6"/>
        <v>104005.2</v>
      </c>
    </row>
    <row r="241" spans="1:10" x14ac:dyDescent="0.25">
      <c r="A241" s="2">
        <f t="shared" si="7"/>
        <v>231</v>
      </c>
      <c r="B241" s="8" t="s">
        <v>422</v>
      </c>
      <c r="C241" s="11" t="s">
        <v>421</v>
      </c>
      <c r="D241" s="9" t="s">
        <v>11</v>
      </c>
      <c r="E241" s="16">
        <v>190275</v>
      </c>
      <c r="F241" s="32"/>
      <c r="G241" s="32"/>
      <c r="H241" s="16">
        <f t="shared" si="6"/>
        <v>190275</v>
      </c>
    </row>
    <row r="242" spans="1:10" s="1" customFormat="1" x14ac:dyDescent="0.25">
      <c r="A242" s="2">
        <f t="shared" si="7"/>
        <v>232</v>
      </c>
      <c r="B242" s="8" t="s">
        <v>470</v>
      </c>
      <c r="C242" s="11" t="s">
        <v>57</v>
      </c>
      <c r="D242" s="9" t="s">
        <v>11</v>
      </c>
      <c r="E242" s="16">
        <v>44700</v>
      </c>
      <c r="F242" s="32">
        <v>212400</v>
      </c>
      <c r="G242" s="32">
        <v>44700</v>
      </c>
      <c r="H242" s="16">
        <f t="shared" si="6"/>
        <v>212400</v>
      </c>
    </row>
    <row r="243" spans="1:10" x14ac:dyDescent="0.25">
      <c r="A243" s="2">
        <f t="shared" si="7"/>
        <v>233</v>
      </c>
      <c r="B243" s="11" t="s">
        <v>320</v>
      </c>
      <c r="C243" s="8" t="s">
        <v>321</v>
      </c>
      <c r="D243" s="9" t="s">
        <v>11</v>
      </c>
      <c r="E243" s="16">
        <v>1169800</v>
      </c>
      <c r="F243" s="32">
        <v>465000</v>
      </c>
      <c r="G243" s="32">
        <v>664800</v>
      </c>
      <c r="H243" s="16">
        <f t="shared" si="6"/>
        <v>970000</v>
      </c>
    </row>
    <row r="244" spans="1:10" x14ac:dyDescent="0.25">
      <c r="A244" s="2">
        <f t="shared" si="7"/>
        <v>234</v>
      </c>
      <c r="B244" s="11" t="s">
        <v>389</v>
      </c>
      <c r="C244" s="8" t="s">
        <v>26</v>
      </c>
      <c r="D244" s="9" t="s">
        <v>11</v>
      </c>
      <c r="E244" s="16">
        <v>0</v>
      </c>
      <c r="F244" s="32">
        <v>176926.25</v>
      </c>
      <c r="G244" s="32"/>
      <c r="H244" s="16">
        <f t="shared" si="6"/>
        <v>176926.25</v>
      </c>
    </row>
    <row r="245" spans="1:10" s="1" customFormat="1" x14ac:dyDescent="0.25">
      <c r="A245" s="2">
        <f t="shared" si="7"/>
        <v>235</v>
      </c>
      <c r="B245" s="11" t="s">
        <v>443</v>
      </c>
      <c r="C245" s="8" t="s">
        <v>57</v>
      </c>
      <c r="D245" s="9" t="s">
        <v>11</v>
      </c>
      <c r="E245" s="16">
        <v>0</v>
      </c>
      <c r="F245" s="32"/>
      <c r="G245" s="32"/>
      <c r="H245" s="16">
        <f t="shared" si="6"/>
        <v>0</v>
      </c>
    </row>
    <row r="246" spans="1:10" s="1" customFormat="1" x14ac:dyDescent="0.25">
      <c r="A246" s="2">
        <f t="shared" si="7"/>
        <v>236</v>
      </c>
      <c r="B246" s="11" t="s">
        <v>495</v>
      </c>
      <c r="C246" s="8" t="s">
        <v>57</v>
      </c>
      <c r="D246" s="9" t="s">
        <v>11</v>
      </c>
      <c r="E246" s="16">
        <v>0</v>
      </c>
      <c r="F246" s="32">
        <v>383400.37</v>
      </c>
      <c r="G246" s="32"/>
      <c r="H246" s="16">
        <f t="shared" si="6"/>
        <v>383400.37</v>
      </c>
    </row>
    <row r="247" spans="1:10" x14ac:dyDescent="0.25">
      <c r="A247" s="2">
        <f t="shared" si="7"/>
        <v>237</v>
      </c>
      <c r="B247" s="11" t="s">
        <v>323</v>
      </c>
      <c r="C247" s="8" t="s">
        <v>26</v>
      </c>
      <c r="D247" s="9" t="s">
        <v>11</v>
      </c>
      <c r="E247" s="16">
        <v>0</v>
      </c>
      <c r="F247" s="32"/>
      <c r="G247" s="32"/>
      <c r="H247" s="16">
        <f t="shared" si="6"/>
        <v>0</v>
      </c>
    </row>
    <row r="248" spans="1:10" x14ac:dyDescent="0.25">
      <c r="A248" s="2">
        <f t="shared" si="7"/>
        <v>238</v>
      </c>
      <c r="B248" s="8" t="s">
        <v>324</v>
      </c>
      <c r="C248" s="8" t="s">
        <v>65</v>
      </c>
      <c r="D248" s="9" t="s">
        <v>11</v>
      </c>
      <c r="E248" s="16">
        <v>244446.51</v>
      </c>
      <c r="F248" s="32"/>
      <c r="G248" s="32"/>
      <c r="H248" s="16">
        <f t="shared" si="6"/>
        <v>244446.51</v>
      </c>
    </row>
    <row r="249" spans="1:10" x14ac:dyDescent="0.25">
      <c r="A249" s="2">
        <f t="shared" si="7"/>
        <v>239</v>
      </c>
      <c r="B249" s="8" t="s">
        <v>327</v>
      </c>
      <c r="C249" s="8" t="s">
        <v>26</v>
      </c>
      <c r="D249" s="9" t="s">
        <v>11</v>
      </c>
      <c r="E249" s="16">
        <v>47682.9</v>
      </c>
      <c r="F249" s="32"/>
      <c r="G249" s="32"/>
      <c r="H249" s="16">
        <f t="shared" si="6"/>
        <v>47682.9</v>
      </c>
    </row>
    <row r="250" spans="1:10" x14ac:dyDescent="0.25">
      <c r="A250" s="2">
        <f t="shared" si="7"/>
        <v>240</v>
      </c>
      <c r="B250" s="8" t="s">
        <v>328</v>
      </c>
      <c r="C250" s="8" t="s">
        <v>329</v>
      </c>
      <c r="D250" s="9" t="s">
        <v>11</v>
      </c>
      <c r="E250" s="16">
        <v>24780</v>
      </c>
      <c r="F250" s="32"/>
      <c r="G250" s="32"/>
      <c r="H250" s="16">
        <f t="shared" si="6"/>
        <v>24780</v>
      </c>
    </row>
    <row r="251" spans="1:10" s="1" customFormat="1" x14ac:dyDescent="0.25">
      <c r="A251" s="2">
        <f t="shared" si="7"/>
        <v>241</v>
      </c>
      <c r="B251" s="8" t="s">
        <v>444</v>
      </c>
      <c r="C251" s="8" t="s">
        <v>445</v>
      </c>
      <c r="D251" s="9" t="s">
        <v>11</v>
      </c>
      <c r="E251" s="16">
        <v>150000.01</v>
      </c>
      <c r="F251" s="32">
        <v>48728.1</v>
      </c>
      <c r="G251" s="32">
        <v>149998.85999999999</v>
      </c>
      <c r="H251" s="16">
        <f t="shared" si="6"/>
        <v>48729.250000000029</v>
      </c>
    </row>
    <row r="252" spans="1:10" x14ac:dyDescent="0.25">
      <c r="A252" s="2">
        <f t="shared" si="7"/>
        <v>242</v>
      </c>
      <c r="B252" s="11" t="s">
        <v>330</v>
      </c>
      <c r="C252" s="8" t="s">
        <v>280</v>
      </c>
      <c r="D252" s="9" t="s">
        <v>11</v>
      </c>
      <c r="E252" s="16">
        <f>80000+185000</f>
        <v>265000</v>
      </c>
      <c r="F252" s="32"/>
      <c r="G252" s="32">
        <v>185000</v>
      </c>
      <c r="H252" s="16">
        <f t="shared" si="6"/>
        <v>80000</v>
      </c>
      <c r="I252" s="7"/>
      <c r="J252" s="7"/>
    </row>
    <row r="253" spans="1:10" x14ac:dyDescent="0.25">
      <c r="A253" s="2">
        <f t="shared" si="7"/>
        <v>243</v>
      </c>
      <c r="B253" s="11" t="s">
        <v>331</v>
      </c>
      <c r="C253" s="8" t="s">
        <v>115</v>
      </c>
      <c r="D253" s="9" t="s">
        <v>11</v>
      </c>
      <c r="E253" s="16">
        <v>22858.119999999995</v>
      </c>
      <c r="F253" s="32">
        <v>97936.86</v>
      </c>
      <c r="G253" s="32"/>
      <c r="H253" s="16">
        <f t="shared" si="6"/>
        <v>120794.98</v>
      </c>
      <c r="I253" s="7"/>
      <c r="J253" s="7"/>
    </row>
    <row r="254" spans="1:10" x14ac:dyDescent="0.25">
      <c r="A254" s="2">
        <f t="shared" si="7"/>
        <v>244</v>
      </c>
      <c r="B254" s="25" t="s">
        <v>332</v>
      </c>
      <c r="C254" s="25" t="s">
        <v>10</v>
      </c>
      <c r="D254" s="26" t="s">
        <v>11</v>
      </c>
      <c r="E254" s="16">
        <v>79377.399999999965</v>
      </c>
      <c r="F254" s="32"/>
      <c r="G254" s="32">
        <v>79377.399999999994</v>
      </c>
      <c r="H254" s="16">
        <f t="shared" si="6"/>
        <v>0</v>
      </c>
      <c r="I254" s="7"/>
      <c r="J254" s="7"/>
    </row>
    <row r="255" spans="1:10" x14ac:dyDescent="0.25">
      <c r="A255" s="2">
        <f t="shared" si="7"/>
        <v>245</v>
      </c>
      <c r="B255" s="25" t="s">
        <v>392</v>
      </c>
      <c r="C255" s="25" t="s">
        <v>393</v>
      </c>
      <c r="D255" s="26" t="s">
        <v>11</v>
      </c>
      <c r="E255" s="16">
        <v>11929.919999999998</v>
      </c>
      <c r="F255" s="32"/>
      <c r="G255" s="32"/>
      <c r="H255" s="16">
        <f t="shared" si="6"/>
        <v>11929.919999999998</v>
      </c>
    </row>
    <row r="256" spans="1:10" s="1" customFormat="1" x14ac:dyDescent="0.25">
      <c r="A256" s="2">
        <f t="shared" si="7"/>
        <v>246</v>
      </c>
      <c r="B256" s="25" t="s">
        <v>450</v>
      </c>
      <c r="C256" s="25" t="s">
        <v>28</v>
      </c>
      <c r="D256" s="26" t="s">
        <v>11</v>
      </c>
      <c r="E256" s="16">
        <v>8510.02</v>
      </c>
      <c r="F256" s="32"/>
      <c r="G256" s="32"/>
      <c r="H256" s="16">
        <f t="shared" si="6"/>
        <v>8510.02</v>
      </c>
    </row>
    <row r="257" spans="1:8" x14ac:dyDescent="0.25">
      <c r="A257" s="2">
        <f t="shared" si="7"/>
        <v>247</v>
      </c>
      <c r="B257" s="25" t="s">
        <v>334</v>
      </c>
      <c r="C257" s="25" t="s">
        <v>335</v>
      </c>
      <c r="D257" s="26" t="s">
        <v>11</v>
      </c>
      <c r="E257" s="16">
        <v>0</v>
      </c>
      <c r="F257" s="32">
        <v>408745.3</v>
      </c>
      <c r="G257" s="32"/>
      <c r="H257" s="16">
        <f t="shared" si="6"/>
        <v>408745.3</v>
      </c>
    </row>
    <row r="258" spans="1:8" x14ac:dyDescent="0.25">
      <c r="A258" s="2">
        <f t="shared" si="7"/>
        <v>248</v>
      </c>
      <c r="B258" s="25" t="s">
        <v>336</v>
      </c>
      <c r="C258" s="25" t="s">
        <v>163</v>
      </c>
      <c r="D258" s="26" t="s">
        <v>11</v>
      </c>
      <c r="E258" s="16">
        <v>99079.94</v>
      </c>
      <c r="F258" s="32"/>
      <c r="G258" s="32">
        <v>99079.94</v>
      </c>
      <c r="H258" s="16">
        <f t="shared" si="6"/>
        <v>0</v>
      </c>
    </row>
    <row r="259" spans="1:8" x14ac:dyDescent="0.25">
      <c r="A259" s="2">
        <f t="shared" si="7"/>
        <v>249</v>
      </c>
      <c r="B259" s="12" t="s">
        <v>337</v>
      </c>
      <c r="C259" s="12" t="s">
        <v>338</v>
      </c>
      <c r="D259" s="9" t="s">
        <v>11</v>
      </c>
      <c r="E259" s="16">
        <v>44250</v>
      </c>
      <c r="F259" s="32"/>
      <c r="G259" s="32"/>
      <c r="H259" s="16">
        <f t="shared" si="6"/>
        <v>44250</v>
      </c>
    </row>
    <row r="260" spans="1:8" x14ac:dyDescent="0.25">
      <c r="A260" s="2">
        <f t="shared" si="7"/>
        <v>250</v>
      </c>
      <c r="B260" s="8" t="s">
        <v>340</v>
      </c>
      <c r="C260" s="8" t="s">
        <v>341</v>
      </c>
      <c r="D260" s="9" t="s">
        <v>11</v>
      </c>
      <c r="E260" s="16">
        <v>951457.60000000009</v>
      </c>
      <c r="F260" s="32"/>
      <c r="G260" s="32"/>
      <c r="H260" s="16">
        <f t="shared" si="6"/>
        <v>951457.60000000009</v>
      </c>
    </row>
    <row r="261" spans="1:8" x14ac:dyDescent="0.25">
      <c r="A261" s="2">
        <f t="shared" si="7"/>
        <v>251</v>
      </c>
      <c r="B261" s="8" t="s">
        <v>342</v>
      </c>
      <c r="C261" s="8" t="s">
        <v>343</v>
      </c>
      <c r="D261" s="9" t="s">
        <v>11</v>
      </c>
      <c r="E261" s="16">
        <v>221000</v>
      </c>
      <c r="F261" s="32"/>
      <c r="G261" s="32"/>
      <c r="H261" s="16">
        <f t="shared" si="6"/>
        <v>221000</v>
      </c>
    </row>
    <row r="262" spans="1:8" x14ac:dyDescent="0.25">
      <c r="A262" s="2">
        <f t="shared" si="7"/>
        <v>252</v>
      </c>
      <c r="B262" s="8" t="s">
        <v>423</v>
      </c>
      <c r="C262" s="12" t="s">
        <v>79</v>
      </c>
      <c r="D262" s="9" t="s">
        <v>11</v>
      </c>
      <c r="E262" s="16">
        <v>47758.5</v>
      </c>
      <c r="F262" s="32"/>
      <c r="G262" s="32"/>
      <c r="H262" s="16">
        <f t="shared" si="6"/>
        <v>47758.5</v>
      </c>
    </row>
    <row r="263" spans="1:8" s="1" customFormat="1" x14ac:dyDescent="0.25">
      <c r="A263" s="2">
        <f t="shared" si="7"/>
        <v>253</v>
      </c>
      <c r="B263" s="8" t="s">
        <v>451</v>
      </c>
      <c r="C263" s="12" t="s">
        <v>385</v>
      </c>
      <c r="D263" s="9" t="s">
        <v>11</v>
      </c>
      <c r="E263" s="16">
        <v>178036.16999999998</v>
      </c>
      <c r="F263" s="32"/>
      <c r="G263" s="32"/>
      <c r="H263" s="16">
        <f t="shared" si="6"/>
        <v>178036.16999999998</v>
      </c>
    </row>
    <row r="264" spans="1:8" s="1" customFormat="1" x14ac:dyDescent="0.25">
      <c r="A264" s="2">
        <f t="shared" si="7"/>
        <v>254</v>
      </c>
      <c r="B264" s="8" t="s">
        <v>454</v>
      </c>
      <c r="C264" s="12" t="s">
        <v>455</v>
      </c>
      <c r="D264" s="9" t="s">
        <v>11</v>
      </c>
      <c r="E264" s="16">
        <v>27952.349999999991</v>
      </c>
      <c r="F264" s="32">
        <v>27952.35</v>
      </c>
      <c r="G264" s="32">
        <v>27952.35</v>
      </c>
      <c r="H264" s="16">
        <f t="shared" si="6"/>
        <v>27952.349999999991</v>
      </c>
    </row>
    <row r="265" spans="1:8" x14ac:dyDescent="0.25">
      <c r="A265" s="2">
        <f t="shared" si="7"/>
        <v>255</v>
      </c>
      <c r="B265" s="11" t="s">
        <v>345</v>
      </c>
      <c r="C265" s="11" t="s">
        <v>346</v>
      </c>
      <c r="D265" s="2" t="s">
        <v>11</v>
      </c>
      <c r="E265" s="16">
        <v>17700</v>
      </c>
      <c r="F265" s="32"/>
      <c r="G265" s="32"/>
      <c r="H265" s="16">
        <f t="shared" si="6"/>
        <v>17700</v>
      </c>
    </row>
    <row r="266" spans="1:8" x14ac:dyDescent="0.25">
      <c r="A266" s="2">
        <f t="shared" si="7"/>
        <v>256</v>
      </c>
      <c r="B266" s="11" t="s">
        <v>347</v>
      </c>
      <c r="C266" s="11" t="s">
        <v>26</v>
      </c>
      <c r="D266" s="2" t="s">
        <v>11</v>
      </c>
      <c r="E266" s="16">
        <v>35164</v>
      </c>
      <c r="F266" s="32"/>
      <c r="G266" s="32"/>
      <c r="H266" s="16">
        <f t="shared" si="6"/>
        <v>35164</v>
      </c>
    </row>
    <row r="267" spans="1:8" x14ac:dyDescent="0.25">
      <c r="A267" s="2">
        <f t="shared" si="7"/>
        <v>257</v>
      </c>
      <c r="B267" s="11" t="s">
        <v>354</v>
      </c>
      <c r="C267" s="11" t="s">
        <v>238</v>
      </c>
      <c r="D267" s="2" t="s">
        <v>11</v>
      </c>
      <c r="E267" s="16">
        <v>7316</v>
      </c>
      <c r="F267" s="32"/>
      <c r="G267" s="32"/>
      <c r="H267" s="16">
        <f t="shared" si="6"/>
        <v>7316</v>
      </c>
    </row>
    <row r="268" spans="1:8" x14ac:dyDescent="0.25">
      <c r="A268" s="2"/>
      <c r="B268" s="17" t="s">
        <v>355</v>
      </c>
      <c r="C268" s="18"/>
      <c r="D268" s="19"/>
      <c r="E268" s="28">
        <f>SUM(E9:E267)</f>
        <v>168037037.02999997</v>
      </c>
      <c r="F268" s="46">
        <f>SUM(F9:F267)</f>
        <v>22153651.110000003</v>
      </c>
      <c r="G268" s="10">
        <f>SUM(G9:G267)</f>
        <v>33329979.800000001</v>
      </c>
      <c r="H268" s="16">
        <f t="shared" si="6"/>
        <v>156860708.33999997</v>
      </c>
    </row>
    <row r="269" spans="1:8" x14ac:dyDescent="0.25">
      <c r="A269" s="1"/>
      <c r="B269" s="1"/>
      <c r="C269" s="1"/>
      <c r="D269" s="1"/>
      <c r="E269" s="1"/>
      <c r="F269" s="4"/>
    </row>
    <row r="270" spans="1:8" x14ac:dyDescent="0.25">
      <c r="A270" s="1"/>
      <c r="B270" s="1"/>
      <c r="C270" s="1"/>
      <c r="D270" s="4"/>
      <c r="E270" s="7"/>
      <c r="F270" s="7"/>
    </row>
    <row r="271" spans="1:8" x14ac:dyDescent="0.25">
      <c r="A271" s="1"/>
      <c r="B271" s="1" t="s">
        <v>356</v>
      </c>
      <c r="C271" s="1"/>
      <c r="D271" s="1"/>
      <c r="E271" s="7"/>
      <c r="F271" s="7"/>
    </row>
    <row r="272" spans="1:8" x14ac:dyDescent="0.25">
      <c r="A272" s="47" t="s">
        <v>357</v>
      </c>
      <c r="B272" s="47"/>
      <c r="C272" s="47"/>
      <c r="D272" s="30"/>
      <c r="E272" s="7"/>
      <c r="F272" s="5"/>
    </row>
    <row r="273" spans="1:6" x14ac:dyDescent="0.25">
      <c r="A273" s="47"/>
      <c r="B273" s="47"/>
      <c r="C273" s="47"/>
      <c r="D273" s="44"/>
      <c r="E273" s="7"/>
      <c r="F273" s="4"/>
    </row>
    <row r="275" spans="1:6" x14ac:dyDescent="0.25">
      <c r="F275" s="7"/>
    </row>
    <row r="276" spans="1:6" x14ac:dyDescent="0.25">
      <c r="E276" s="4"/>
    </row>
  </sheetData>
  <mergeCells count="4">
    <mergeCell ref="A3:E3"/>
    <mergeCell ref="A4:E4"/>
    <mergeCell ref="A5:E5"/>
    <mergeCell ref="A272:C273"/>
  </mergeCells>
  <pageMargins left="0.25" right="0.25" top="0.75" bottom="0.75" header="0.3" footer="0.3"/>
  <pageSetup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mayo 22</vt:lpstr>
      <vt:lpstr>junio 2022</vt:lpstr>
      <vt:lpstr>octubre 2022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mejia</dc:creator>
  <cp:lastModifiedBy>David Esteban Caraballo Bautista</cp:lastModifiedBy>
  <cp:lastPrinted>2023-01-05T16:38:02Z</cp:lastPrinted>
  <dcterms:created xsi:type="dcterms:W3CDTF">2022-04-04T15:00:24Z</dcterms:created>
  <dcterms:modified xsi:type="dcterms:W3CDTF">2023-01-05T16:41:54Z</dcterms:modified>
</cp:coreProperties>
</file>