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82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S85" i="1" l="1"/>
  <c r="R63" i="1"/>
  <c r="E63" i="1"/>
  <c r="D63" i="1"/>
  <c r="R62" i="1"/>
  <c r="E62" i="1"/>
  <c r="D62" i="1"/>
  <c r="R61" i="1"/>
  <c r="D61" i="1"/>
  <c r="E61" i="1" s="1"/>
  <c r="R60" i="1"/>
  <c r="E60" i="1"/>
  <c r="D60" i="1"/>
  <c r="R59" i="1"/>
  <c r="E59" i="1"/>
  <c r="D59" i="1"/>
  <c r="R58" i="1"/>
  <c r="D58" i="1"/>
  <c r="E58" i="1" s="1"/>
  <c r="R57" i="1"/>
  <c r="D57" i="1"/>
  <c r="E57" i="1" s="1"/>
  <c r="R56" i="1"/>
  <c r="E56" i="1"/>
  <c r="D56" i="1"/>
  <c r="R55" i="1"/>
  <c r="R54" i="1" s="1"/>
  <c r="E55" i="1"/>
  <c r="D55" i="1"/>
  <c r="Q54" i="1"/>
  <c r="Q76" i="1" s="1"/>
  <c r="Q85" i="1" s="1"/>
  <c r="P54" i="1"/>
  <c r="P76" i="1" s="1"/>
  <c r="P85" i="1" s="1"/>
  <c r="O54" i="1"/>
  <c r="O76" i="1" s="1"/>
  <c r="O85" i="1" s="1"/>
  <c r="N54" i="1"/>
  <c r="M54" i="1"/>
  <c r="M76" i="1" s="1"/>
  <c r="M85" i="1" s="1"/>
  <c r="L54" i="1"/>
  <c r="L76" i="1" s="1"/>
  <c r="L85" i="1" s="1"/>
  <c r="K54" i="1"/>
  <c r="K76" i="1" s="1"/>
  <c r="K85" i="1" s="1"/>
  <c r="J54" i="1"/>
  <c r="I54" i="1"/>
  <c r="I76" i="1" s="1"/>
  <c r="I85" i="1" s="1"/>
  <c r="H54" i="1"/>
  <c r="H76" i="1" s="1"/>
  <c r="H85" i="1" s="1"/>
  <c r="G54" i="1"/>
  <c r="G76" i="1" s="1"/>
  <c r="G85" i="1" s="1"/>
  <c r="F54" i="1"/>
  <c r="D54" i="1"/>
  <c r="R39" i="1"/>
  <c r="D39" i="1"/>
  <c r="E39" i="1" s="1"/>
  <c r="E38" i="1" s="1"/>
  <c r="R38" i="1"/>
  <c r="Q38" i="1"/>
  <c r="P38" i="1"/>
  <c r="O38" i="1"/>
  <c r="N38" i="1"/>
  <c r="N76" i="1" s="1"/>
  <c r="N85" i="1" s="1"/>
  <c r="M38" i="1"/>
  <c r="L38" i="1"/>
  <c r="K38" i="1"/>
  <c r="J38" i="1"/>
  <c r="J76" i="1" s="1"/>
  <c r="J85" i="1" s="1"/>
  <c r="I38" i="1"/>
  <c r="H38" i="1"/>
  <c r="G38" i="1"/>
  <c r="F38" i="1"/>
  <c r="F76" i="1" s="1"/>
  <c r="F85" i="1" s="1"/>
  <c r="D38" i="1"/>
  <c r="R37" i="1"/>
  <c r="D37" i="1"/>
  <c r="R36" i="1"/>
  <c r="D36" i="1"/>
  <c r="R35" i="1"/>
  <c r="D35" i="1"/>
  <c r="R34" i="1"/>
  <c r="D34" i="1"/>
  <c r="R33" i="1"/>
  <c r="D33" i="1"/>
  <c r="R32" i="1"/>
  <c r="D32" i="1"/>
  <c r="R31" i="1"/>
  <c r="D31" i="1"/>
  <c r="R30" i="1"/>
  <c r="D30" i="1"/>
  <c r="R29" i="1"/>
  <c r="R28" i="1" s="1"/>
  <c r="D29" i="1"/>
  <c r="D2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7" i="1"/>
  <c r="E27" i="1"/>
  <c r="D27" i="1"/>
  <c r="R26" i="1"/>
  <c r="E26" i="1"/>
  <c r="D26" i="1"/>
  <c r="R25" i="1"/>
  <c r="D25" i="1"/>
  <c r="E25" i="1" s="1"/>
  <c r="R24" i="1"/>
  <c r="D24" i="1"/>
  <c r="E24" i="1" s="1"/>
  <c r="R23" i="1"/>
  <c r="E23" i="1"/>
  <c r="D23" i="1"/>
  <c r="R22" i="1"/>
  <c r="E22" i="1"/>
  <c r="D22" i="1"/>
  <c r="R21" i="1"/>
  <c r="D21" i="1"/>
  <c r="D18" i="1" s="1"/>
  <c r="R20" i="1"/>
  <c r="D20" i="1"/>
  <c r="E20" i="1" s="1"/>
  <c r="R19" i="1"/>
  <c r="R18" i="1" s="1"/>
  <c r="E19" i="1"/>
  <c r="D19" i="1"/>
  <c r="Q18" i="1"/>
  <c r="P18" i="1"/>
  <c r="O18" i="1"/>
  <c r="N18" i="1"/>
  <c r="M18" i="1"/>
  <c r="L18" i="1"/>
  <c r="K18" i="1"/>
  <c r="J18" i="1"/>
  <c r="I18" i="1"/>
  <c r="H18" i="1"/>
  <c r="G18" i="1"/>
  <c r="F18" i="1"/>
  <c r="R17" i="1"/>
  <c r="D17" i="1"/>
  <c r="E17" i="1" s="1"/>
  <c r="R16" i="1"/>
  <c r="D16" i="1"/>
  <c r="E16" i="1" s="1"/>
  <c r="R15" i="1"/>
  <c r="E15" i="1"/>
  <c r="D15" i="1"/>
  <c r="H14" i="1"/>
  <c r="R14" i="1" s="1"/>
  <c r="E14" i="1"/>
  <c r="D14" i="1"/>
  <c r="R13" i="1"/>
  <c r="E13" i="1"/>
  <c r="E12" i="1" s="1"/>
  <c r="D13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E54" i="1" l="1"/>
  <c r="R76" i="1"/>
  <c r="R85" i="1" s="1"/>
  <c r="D76" i="1"/>
  <c r="D85" i="1" s="1"/>
  <c r="R12" i="1"/>
  <c r="E21" i="1"/>
  <c r="E18" i="1" s="1"/>
  <c r="E76" i="1" l="1"/>
  <c r="E85" i="1" s="1"/>
</calcChain>
</file>

<file path=xl/sharedStrings.xml><?xml version="1.0" encoding="utf-8"?>
<sst xmlns="http://schemas.openxmlformats.org/spreadsheetml/2006/main" count="100" uniqueCount="100">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</sst>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0" borderId="9" xfId="0" applyNumberFormat="1" applyBorder="1"/>
    <xf numFmtId="0" fontId="0" fillId="0" borderId="10" xfId="0" applyBorder="1"/>
    <xf numFmtId="165" fontId="0" fillId="0" borderId="0" xfId="0" applyNumberFormat="1" applyAlignment="1">
      <alignment vertical="center" wrapText="1"/>
    </xf>
    <xf numFmtId="166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" fontId="3" fillId="2" borderId="11" xfId="0" applyNumberFormat="1" applyFont="1" applyFill="1" applyBorder="1"/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0" fontId="8" fillId="0" borderId="0" xfId="0" applyFont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20193001" y="533400"/>
          <a:ext cx="18764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66677</xdr:colOff>
      <xdr:row>5</xdr:row>
      <xdr:rowOff>38100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761999</xdr:colOff>
      <xdr:row>4</xdr:row>
      <xdr:rowOff>171449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cucion%20presupuesto%20abri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3">
          <cell r="D13">
            <v>344061091</v>
          </cell>
        </row>
        <row r="14">
          <cell r="D14">
            <v>510600</v>
          </cell>
        </row>
        <row r="15">
          <cell r="D15">
            <v>300000</v>
          </cell>
        </row>
        <row r="16">
          <cell r="D16">
            <v>0</v>
          </cell>
        </row>
        <row r="17">
          <cell r="D17">
            <v>53942099</v>
          </cell>
        </row>
        <row r="19">
          <cell r="D19">
            <v>4870000</v>
          </cell>
        </row>
        <row r="20">
          <cell r="D20">
            <v>5000000</v>
          </cell>
        </row>
        <row r="21">
          <cell r="D21">
            <v>400000</v>
          </cell>
        </row>
        <row r="22">
          <cell r="D22">
            <v>2220000</v>
          </cell>
        </row>
        <row r="23">
          <cell r="D23">
            <v>6434200</v>
          </cell>
        </row>
        <row r="24">
          <cell r="D24">
            <v>970000</v>
          </cell>
        </row>
        <row r="25">
          <cell r="D25">
            <v>7100000</v>
          </cell>
        </row>
        <row r="26">
          <cell r="D26">
            <v>10680000</v>
          </cell>
        </row>
        <row r="27">
          <cell r="D27">
            <v>3300000</v>
          </cell>
        </row>
        <row r="29">
          <cell r="D29">
            <v>20200000</v>
          </cell>
        </row>
        <row r="30">
          <cell r="D30">
            <v>2000000</v>
          </cell>
        </row>
        <row r="31">
          <cell r="D31">
            <v>8000000</v>
          </cell>
        </row>
        <row r="32">
          <cell r="D32">
            <v>48000000</v>
          </cell>
        </row>
        <row r="33">
          <cell r="D33">
            <v>9250000</v>
          </cell>
        </row>
        <row r="34">
          <cell r="D34">
            <v>11100000</v>
          </cell>
        </row>
        <row r="35">
          <cell r="D35">
            <v>98800000</v>
          </cell>
        </row>
        <row r="36">
          <cell r="D36">
            <v>0</v>
          </cell>
        </row>
        <row r="37">
          <cell r="D37">
            <v>71200000</v>
          </cell>
        </row>
        <row r="39">
          <cell r="D39">
            <v>2000000</v>
          </cell>
        </row>
        <row r="55">
          <cell r="D55">
            <v>11500000</v>
          </cell>
        </row>
        <row r="56">
          <cell r="D56">
            <v>300000</v>
          </cell>
        </row>
        <row r="57">
          <cell r="D57">
            <v>6000000</v>
          </cell>
        </row>
        <row r="58">
          <cell r="D58">
            <v>0</v>
          </cell>
        </row>
        <row r="59">
          <cell r="D59">
            <v>9500000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  <cell r="E62">
            <v>4129999.95</v>
          </cell>
        </row>
        <row r="63">
          <cell r="D6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tabSelected="1" workbookViewId="0">
      <selection sqref="A1:XFD1048576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7" customWidth="1"/>
    <col min="5" max="5" width="16.7109375" style="27" customWidth="1"/>
    <col min="6" max="8" width="14.140625" style="27" customWidth="1"/>
    <col min="9" max="9" width="14.28515625" style="27" customWidth="1"/>
    <col min="10" max="10" width="14.140625" style="27" customWidth="1"/>
    <col min="11" max="11" width="14.42578125" style="27" customWidth="1"/>
    <col min="12" max="12" width="15" style="27" customWidth="1"/>
    <col min="13" max="13" width="14" style="27" customWidth="1"/>
    <col min="14" max="14" width="14.5703125" style="27" customWidth="1"/>
    <col min="15" max="15" width="13.7109375" style="27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x14ac:dyDescent="0.25">
      <c r="C5" s="5" t="s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7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3:19" ht="15.75" customHeight="1" x14ac:dyDescent="0.25">
      <c r="C7" s="8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9" spans="3:19" ht="25.5" customHeight="1" x14ac:dyDescent="0.25">
      <c r="C9" s="9" t="s">
        <v>5</v>
      </c>
      <c r="D9" s="10" t="s">
        <v>6</v>
      </c>
      <c r="E9" s="10" t="s">
        <v>7</v>
      </c>
      <c r="F9" s="11" t="s">
        <v>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3:19" x14ac:dyDescent="0.25">
      <c r="C10" s="9"/>
      <c r="D10" s="14"/>
      <c r="E10" s="14"/>
      <c r="F10" s="15" t="s">
        <v>9</v>
      </c>
      <c r="G10" s="15" t="s">
        <v>10</v>
      </c>
      <c r="H10" s="15" t="s">
        <v>11</v>
      </c>
      <c r="I10" s="15" t="s">
        <v>12</v>
      </c>
      <c r="J10" s="16" t="s">
        <v>13</v>
      </c>
      <c r="K10" s="15" t="s">
        <v>14</v>
      </c>
      <c r="L10" s="16" t="s">
        <v>15</v>
      </c>
      <c r="M10" s="15" t="s">
        <v>16</v>
      </c>
      <c r="N10" s="15" t="s">
        <v>17</v>
      </c>
      <c r="O10" s="15" t="s">
        <v>18</v>
      </c>
      <c r="P10" s="17" t="s">
        <v>19</v>
      </c>
      <c r="Q10" s="18" t="s">
        <v>20</v>
      </c>
      <c r="R10" s="17" t="s">
        <v>21</v>
      </c>
    </row>
    <row r="11" spans="3:19" x14ac:dyDescent="0.25">
      <c r="C11" s="19" t="s">
        <v>22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1"/>
      <c r="R11" s="21"/>
    </row>
    <row r="12" spans="3:19" x14ac:dyDescent="0.25">
      <c r="C12" s="22" t="s">
        <v>23</v>
      </c>
      <c r="D12" s="23">
        <f>+D13+D14+D15+D16+D17</f>
        <v>398813790</v>
      </c>
      <c r="E12" s="23">
        <f>+E13+E14+E15+E16+E17</f>
        <v>426360825.88</v>
      </c>
      <c r="F12" s="23">
        <f t="shared" ref="F12:R12" si="0">+F13+F14+F15+F16+F17</f>
        <v>25819251.41</v>
      </c>
      <c r="G12" s="23">
        <f t="shared" si="0"/>
        <v>27967308.800000001</v>
      </c>
      <c r="H12" s="23">
        <f t="shared" si="0"/>
        <v>26810580.140000001</v>
      </c>
      <c r="I12" s="23">
        <f t="shared" si="0"/>
        <v>28734234.199999999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109331374.55000001</v>
      </c>
    </row>
    <row r="13" spans="3:19" x14ac:dyDescent="0.25">
      <c r="C13" s="25" t="s">
        <v>24</v>
      </c>
      <c r="D13" s="26">
        <f>+'[1]P1 Presupuesto Aprobado'!D13</f>
        <v>344061091</v>
      </c>
      <c r="E13" s="27">
        <f>+D13+135000+21031069.45+1752589.12+1661419.2</f>
        <v>368641168.76999998</v>
      </c>
      <c r="F13" s="27">
        <v>22347866.5</v>
      </c>
      <c r="G13" s="27">
        <v>24205565.280000001</v>
      </c>
      <c r="H13" s="27">
        <v>23206925.890000001</v>
      </c>
      <c r="I13" s="27">
        <v>24866753.289999999</v>
      </c>
      <c r="P13" s="27"/>
      <c r="Q13" s="27"/>
      <c r="R13" s="27">
        <f>+F13+G13+H13+I13+J13+K13+L13+M13+N13+O13+P13+Q13</f>
        <v>94627110.960000008</v>
      </c>
    </row>
    <row r="14" spans="3:19" x14ac:dyDescent="0.25">
      <c r="C14" s="25" t="s">
        <v>25</v>
      </c>
      <c r="D14" s="26">
        <f>+'[1]P1 Presupuesto Aprobado'!D14</f>
        <v>510600</v>
      </c>
      <c r="E14" s="27">
        <f t="shared" ref="E14:E16" si="1">+D14</f>
        <v>510600</v>
      </c>
      <c r="F14" s="27">
        <v>42550</v>
      </c>
      <c r="G14" s="28">
        <v>42550</v>
      </c>
      <c r="H14" s="27">
        <f>+G14</f>
        <v>42550</v>
      </c>
      <c r="I14" s="27">
        <v>42550</v>
      </c>
      <c r="P14" s="27"/>
      <c r="Q14" s="27"/>
      <c r="R14" s="27">
        <f t="shared" ref="R14:R39" si="2">+F14+G14+H14+I14+J14+K14+L14+M14+N14+O14+P14+Q14</f>
        <v>170200</v>
      </c>
    </row>
    <row r="15" spans="3:19" x14ac:dyDescent="0.25">
      <c r="C15" s="25" t="s">
        <v>26</v>
      </c>
      <c r="D15" s="26">
        <f>+'[1]P1 Presupuesto Aprobado'!D15</f>
        <v>300000</v>
      </c>
      <c r="E15" s="27">
        <f t="shared" si="1"/>
        <v>300000</v>
      </c>
      <c r="F15" s="27">
        <v>0</v>
      </c>
      <c r="G15" s="27">
        <v>0</v>
      </c>
      <c r="H15" s="27">
        <v>0</v>
      </c>
      <c r="I15" s="27">
        <v>0</v>
      </c>
      <c r="P15" s="27"/>
      <c r="Q15" s="27"/>
      <c r="R15" s="27">
        <f t="shared" si="2"/>
        <v>0</v>
      </c>
      <c r="S15" s="29"/>
    </row>
    <row r="16" spans="3:19" x14ac:dyDescent="0.25">
      <c r="C16" s="25" t="s">
        <v>27</v>
      </c>
      <c r="D16" s="26">
        <f>+'[1]P1 Presupuesto Aprobado'!D16</f>
        <v>0</v>
      </c>
      <c r="E16" s="27">
        <f t="shared" si="1"/>
        <v>0</v>
      </c>
      <c r="F16" s="27">
        <v>0</v>
      </c>
      <c r="G16" s="27">
        <v>0</v>
      </c>
      <c r="H16" s="27">
        <v>0</v>
      </c>
      <c r="I16" s="27">
        <v>0</v>
      </c>
      <c r="P16" s="27"/>
      <c r="Q16" s="27"/>
      <c r="R16" s="27">
        <f t="shared" si="2"/>
        <v>0</v>
      </c>
    </row>
    <row r="17" spans="3:18" x14ac:dyDescent="0.25">
      <c r="C17" s="25" t="s">
        <v>28</v>
      </c>
      <c r="D17" s="26">
        <f>+'[1]P1 Presupuesto Aprobado'!D17</f>
        <v>53942099</v>
      </c>
      <c r="E17" s="27">
        <f>+D17+1366844.25+1368772.1+231341.76</f>
        <v>56909057.109999999</v>
      </c>
      <c r="F17" s="27">
        <v>3428834.91</v>
      </c>
      <c r="G17" s="27">
        <v>3719193.52</v>
      </c>
      <c r="H17" s="27">
        <v>3561104.25</v>
      </c>
      <c r="I17" s="27">
        <v>3824930.91</v>
      </c>
      <c r="P17" s="27"/>
      <c r="Q17" s="27"/>
      <c r="R17" s="27">
        <f t="shared" si="2"/>
        <v>14534063.59</v>
      </c>
    </row>
    <row r="18" spans="3:18" x14ac:dyDescent="0.25">
      <c r="C18" s="22" t="s">
        <v>29</v>
      </c>
      <c r="D18" s="23">
        <f>+D19+D20+D21+D22+D23+D24+D25+D26+D27</f>
        <v>40974200</v>
      </c>
      <c r="E18" s="23">
        <f>+E19+E20+E21+E22+E23+E24+E25+E26+E27</f>
        <v>47694200</v>
      </c>
      <c r="F18" s="23">
        <f t="shared" ref="F18:Q18" si="3">+F19+F20+F21+F22+F23+F24+F25+F26+F27</f>
        <v>0</v>
      </c>
      <c r="G18" s="23">
        <f t="shared" si="3"/>
        <v>102304.7</v>
      </c>
      <c r="H18" s="23">
        <f t="shared" si="3"/>
        <v>1434091.08</v>
      </c>
      <c r="I18" s="23">
        <f t="shared" si="3"/>
        <v>1528215.54</v>
      </c>
      <c r="J18" s="23">
        <f t="shared" si="3"/>
        <v>0</v>
      </c>
      <c r="K18" s="23">
        <f t="shared" si="3"/>
        <v>0</v>
      </c>
      <c r="L18" s="23">
        <f t="shared" si="3"/>
        <v>0</v>
      </c>
      <c r="M18" s="23">
        <f t="shared" si="3"/>
        <v>0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0</v>
      </c>
      <c r="R18" s="24">
        <f>+R19+R20+R21+R22+R23+R24+R25+R26+R27</f>
        <v>3064611.3200000003</v>
      </c>
    </row>
    <row r="19" spans="3:18" x14ac:dyDescent="0.25">
      <c r="C19" s="25" t="s">
        <v>30</v>
      </c>
      <c r="D19" s="30">
        <f>+'[1]P1 Presupuesto Aprobado'!D19</f>
        <v>4870000</v>
      </c>
      <c r="E19" s="27">
        <f t="shared" ref="E19:E27" si="4">+D19</f>
        <v>4870000</v>
      </c>
      <c r="F19" s="27">
        <v>0</v>
      </c>
      <c r="G19" s="27">
        <v>55904.7</v>
      </c>
      <c r="H19" s="27">
        <v>309514.59999999998</v>
      </c>
      <c r="I19" s="27">
        <v>205319.11</v>
      </c>
      <c r="P19" s="27"/>
      <c r="Q19" s="27"/>
      <c r="R19" s="27">
        <f t="shared" si="2"/>
        <v>570738.40999999992</v>
      </c>
    </row>
    <row r="20" spans="3:18" x14ac:dyDescent="0.25">
      <c r="C20" s="25" t="s">
        <v>31</v>
      </c>
      <c r="D20" s="30">
        <f>+'[1]P1 Presupuesto Aprobado'!D20</f>
        <v>5000000</v>
      </c>
      <c r="E20" s="27">
        <f t="shared" si="4"/>
        <v>5000000</v>
      </c>
      <c r="F20" s="27">
        <v>0</v>
      </c>
      <c r="G20" s="27">
        <v>0</v>
      </c>
      <c r="H20" s="27">
        <v>314500</v>
      </c>
      <c r="I20" s="27">
        <v>223160</v>
      </c>
      <c r="P20" s="27"/>
      <c r="Q20" s="27"/>
      <c r="R20" s="27">
        <f t="shared" si="2"/>
        <v>537660</v>
      </c>
    </row>
    <row r="21" spans="3:18" x14ac:dyDescent="0.25">
      <c r="C21" s="25" t="s">
        <v>32</v>
      </c>
      <c r="D21" s="30">
        <f>+'[1]P1 Presupuesto Aprobado'!D21</f>
        <v>400000</v>
      </c>
      <c r="E21" s="27">
        <f t="shared" si="4"/>
        <v>400000</v>
      </c>
      <c r="F21" s="27">
        <v>0</v>
      </c>
      <c r="G21" s="27">
        <v>31400</v>
      </c>
      <c r="H21" s="27">
        <v>62300</v>
      </c>
      <c r="I21" s="27">
        <v>0</v>
      </c>
      <c r="P21" s="27"/>
      <c r="Q21" s="27"/>
      <c r="R21" s="27">
        <f t="shared" si="2"/>
        <v>93700</v>
      </c>
    </row>
    <row r="22" spans="3:18" x14ac:dyDescent="0.25">
      <c r="C22" s="25" t="s">
        <v>33</v>
      </c>
      <c r="D22" s="30">
        <f>+'[1]P1 Presupuesto Aprobado'!D22</f>
        <v>2220000</v>
      </c>
      <c r="E22" s="27">
        <f>+D22+1500000</f>
        <v>3720000</v>
      </c>
      <c r="F22" s="27">
        <v>0</v>
      </c>
      <c r="G22" s="27">
        <v>0</v>
      </c>
      <c r="H22" s="27">
        <v>0</v>
      </c>
      <c r="I22" s="27">
        <v>0</v>
      </c>
      <c r="P22" s="27"/>
      <c r="Q22" s="27"/>
      <c r="R22" s="27">
        <f t="shared" si="2"/>
        <v>0</v>
      </c>
    </row>
    <row r="23" spans="3:18" x14ac:dyDescent="0.25">
      <c r="C23" s="25" t="s">
        <v>34</v>
      </c>
      <c r="D23" s="30">
        <f>+'[1]P1 Presupuesto Aprobado'!D23</f>
        <v>6434200</v>
      </c>
      <c r="E23" s="27">
        <f>+D23+2220000</f>
        <v>8654200</v>
      </c>
      <c r="F23" s="27">
        <v>0</v>
      </c>
      <c r="G23" s="27">
        <v>0</v>
      </c>
      <c r="H23" s="27">
        <v>370000</v>
      </c>
      <c r="I23" s="27">
        <v>355784.75</v>
      </c>
      <c r="P23" s="27"/>
      <c r="Q23" s="27"/>
      <c r="R23" s="27">
        <f t="shared" si="2"/>
        <v>725784.75</v>
      </c>
    </row>
    <row r="24" spans="3:18" x14ac:dyDescent="0.25">
      <c r="C24" s="25" t="s">
        <v>35</v>
      </c>
      <c r="D24" s="30">
        <f>+'[1]P1 Presupuesto Aprobado'!D24</f>
        <v>970000</v>
      </c>
      <c r="E24" s="27">
        <f t="shared" si="4"/>
        <v>970000</v>
      </c>
      <c r="F24" s="27">
        <v>0</v>
      </c>
      <c r="G24" s="27">
        <v>0</v>
      </c>
      <c r="H24" s="27">
        <v>180250.36</v>
      </c>
      <c r="I24" s="27">
        <v>0</v>
      </c>
      <c r="P24" s="27"/>
      <c r="Q24" s="27"/>
      <c r="R24" s="27">
        <f t="shared" si="2"/>
        <v>180250.36</v>
      </c>
    </row>
    <row r="25" spans="3:18" x14ac:dyDescent="0.25">
      <c r="C25" s="25" t="s">
        <v>36</v>
      </c>
      <c r="D25" s="30">
        <f>+'[1]P1 Presupuesto Aprobado'!D25</f>
        <v>7100000</v>
      </c>
      <c r="E25" s="27">
        <f t="shared" si="4"/>
        <v>7100000</v>
      </c>
      <c r="F25" s="27">
        <v>0</v>
      </c>
      <c r="G25" s="27">
        <v>0</v>
      </c>
      <c r="H25" s="27">
        <v>167526.12</v>
      </c>
      <c r="I25" s="27">
        <v>741451.68</v>
      </c>
      <c r="P25" s="27"/>
      <c r="Q25" s="27"/>
      <c r="R25" s="27">
        <f t="shared" si="2"/>
        <v>908977.8</v>
      </c>
    </row>
    <row r="26" spans="3:18" x14ac:dyDescent="0.25">
      <c r="C26" s="25" t="s">
        <v>37</v>
      </c>
      <c r="D26" s="30">
        <f>+'[1]P1 Presupuesto Aprobado'!D26</f>
        <v>10680000</v>
      </c>
      <c r="E26" s="27">
        <f>+D26+3000000</f>
        <v>13680000</v>
      </c>
      <c r="F26" s="27">
        <v>0</v>
      </c>
      <c r="G26" s="27">
        <v>15000</v>
      </c>
      <c r="H26" s="27">
        <v>30000</v>
      </c>
      <c r="I26" s="27">
        <v>2500</v>
      </c>
      <c r="P26" s="27"/>
      <c r="Q26" s="27"/>
      <c r="R26" s="27">
        <f t="shared" si="2"/>
        <v>47500</v>
      </c>
    </row>
    <row r="27" spans="3:18" x14ac:dyDescent="0.25">
      <c r="C27" s="25" t="s">
        <v>38</v>
      </c>
      <c r="D27" s="30">
        <f>+'[1]P1 Presupuesto Aprobado'!D27</f>
        <v>3300000</v>
      </c>
      <c r="E27" s="27">
        <f t="shared" si="4"/>
        <v>3300000</v>
      </c>
      <c r="F27" s="27">
        <v>0</v>
      </c>
      <c r="G27" s="27">
        <v>0</v>
      </c>
      <c r="H27" s="27">
        <v>0</v>
      </c>
      <c r="I27" s="27">
        <v>0</v>
      </c>
      <c r="P27" s="27"/>
      <c r="Q27" s="27"/>
      <c r="R27" s="27">
        <f t="shared" si="2"/>
        <v>0</v>
      </c>
    </row>
    <row r="28" spans="3:18" x14ac:dyDescent="0.25">
      <c r="C28" s="22" t="s">
        <v>39</v>
      </c>
      <c r="D28" s="23">
        <f>+D29+D30+D31+D32+D33+D34+D35+D36+D37</f>
        <v>268550000</v>
      </c>
      <c r="E28" s="23">
        <f>+E29+E30+E31+E32+E33+E34+E35+E36+E37</f>
        <v>271288524.31</v>
      </c>
      <c r="F28" s="23">
        <f t="shared" ref="F28:R28" si="5">+F29+F30+F31+F32+F33+F34+F35+F36+F37</f>
        <v>0</v>
      </c>
      <c r="G28" s="23">
        <f t="shared" si="5"/>
        <v>6305658.8399999999</v>
      </c>
      <c r="H28" s="23">
        <f t="shared" si="5"/>
        <v>13761222.449999999</v>
      </c>
      <c r="I28" s="23">
        <f t="shared" si="5"/>
        <v>17283097.699999999</v>
      </c>
      <c r="J28" s="23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23">
        <f t="shared" si="5"/>
        <v>0</v>
      </c>
      <c r="Q28" s="23">
        <f t="shared" si="5"/>
        <v>0</v>
      </c>
      <c r="R28" s="24">
        <f t="shared" si="5"/>
        <v>37349978.989999995</v>
      </c>
    </row>
    <row r="29" spans="3:18" x14ac:dyDescent="0.25">
      <c r="C29" s="25" t="s">
        <v>40</v>
      </c>
      <c r="D29" s="30">
        <f>+'[1]P1 Presupuesto Aprobado'!D29</f>
        <v>20200000</v>
      </c>
      <c r="E29" s="27">
        <v>20200000</v>
      </c>
      <c r="F29" s="27">
        <v>0</v>
      </c>
      <c r="G29" s="27">
        <v>455720</v>
      </c>
      <c r="H29" s="27">
        <v>327372.5</v>
      </c>
      <c r="I29" s="27">
        <v>380189.12</v>
      </c>
      <c r="P29" s="27"/>
      <c r="Q29" s="27"/>
      <c r="R29" s="27">
        <f t="shared" si="2"/>
        <v>1163281.6200000001</v>
      </c>
    </row>
    <row r="30" spans="3:18" x14ac:dyDescent="0.25">
      <c r="C30" s="25" t="s">
        <v>41</v>
      </c>
      <c r="D30" s="30">
        <f>+'[1]P1 Presupuesto Aprobado'!D30</f>
        <v>2000000</v>
      </c>
      <c r="E30" s="27">
        <v>2000000</v>
      </c>
      <c r="F30" s="27">
        <v>0</v>
      </c>
      <c r="G30" s="27">
        <v>0</v>
      </c>
      <c r="H30" s="27">
        <v>135759</v>
      </c>
      <c r="I30" s="27">
        <v>148680</v>
      </c>
      <c r="P30" s="27"/>
      <c r="Q30" s="27"/>
      <c r="R30" s="27">
        <f t="shared" si="2"/>
        <v>284439</v>
      </c>
    </row>
    <row r="31" spans="3:18" x14ac:dyDescent="0.25">
      <c r="C31" s="25" t="s">
        <v>42</v>
      </c>
      <c r="D31" s="30">
        <f>+'[1]P1 Presupuesto Aprobado'!D31</f>
        <v>8000000</v>
      </c>
      <c r="E31" s="27">
        <v>8000000</v>
      </c>
      <c r="F31" s="27">
        <v>0</v>
      </c>
      <c r="G31" s="27">
        <v>35400</v>
      </c>
      <c r="H31" s="27">
        <v>244842.63</v>
      </c>
      <c r="I31" s="27">
        <v>998958.5</v>
      </c>
      <c r="P31" s="27"/>
      <c r="Q31" s="27"/>
      <c r="R31" s="27">
        <f t="shared" si="2"/>
        <v>1279201.1299999999</v>
      </c>
    </row>
    <row r="32" spans="3:18" x14ac:dyDescent="0.25">
      <c r="C32" s="25" t="s">
        <v>43</v>
      </c>
      <c r="D32" s="30">
        <f>+'[1]P1 Presupuesto Aprobado'!D32</f>
        <v>48000000</v>
      </c>
      <c r="E32" s="27">
        <v>48000000</v>
      </c>
      <c r="F32" s="27">
        <v>0</v>
      </c>
      <c r="G32" s="27">
        <v>4345593.0999999996</v>
      </c>
      <c r="H32" s="27">
        <v>5899452.6900000004</v>
      </c>
      <c r="I32" s="27">
        <v>4509363.1100000003</v>
      </c>
      <c r="P32" s="27"/>
      <c r="Q32" s="27"/>
      <c r="R32" s="27">
        <f t="shared" si="2"/>
        <v>14754408.899999999</v>
      </c>
    </row>
    <row r="33" spans="3:18" x14ac:dyDescent="0.25">
      <c r="C33" s="25" t="s">
        <v>44</v>
      </c>
      <c r="D33" s="30">
        <f>+'[1]P1 Presupuesto Aprobado'!D33</f>
        <v>9250000</v>
      </c>
      <c r="E33" s="27">
        <v>9250000</v>
      </c>
      <c r="F33" s="27">
        <v>0</v>
      </c>
      <c r="G33" s="27">
        <v>0</v>
      </c>
      <c r="H33" s="27">
        <v>0</v>
      </c>
      <c r="I33" s="27">
        <v>3305</v>
      </c>
      <c r="P33" s="27"/>
      <c r="Q33" s="27"/>
      <c r="R33" s="27">
        <f t="shared" si="2"/>
        <v>3305</v>
      </c>
    </row>
    <row r="34" spans="3:18" x14ac:dyDescent="0.25">
      <c r="C34" s="25" t="s">
        <v>45</v>
      </c>
      <c r="D34" s="30">
        <f>+'[1]P1 Presupuesto Aprobado'!D34</f>
        <v>11100000</v>
      </c>
      <c r="E34" s="27">
        <v>11100000</v>
      </c>
      <c r="F34" s="27">
        <v>0</v>
      </c>
      <c r="G34" s="27">
        <v>0</v>
      </c>
      <c r="H34" s="27">
        <v>0</v>
      </c>
      <c r="I34" s="27">
        <v>23122.61</v>
      </c>
      <c r="P34" s="27"/>
      <c r="Q34" s="27"/>
      <c r="R34" s="27">
        <f t="shared" si="2"/>
        <v>23122.61</v>
      </c>
    </row>
    <row r="35" spans="3:18" x14ac:dyDescent="0.25">
      <c r="C35" s="25" t="s">
        <v>46</v>
      </c>
      <c r="D35" s="30">
        <f>+'[1]P1 Presupuesto Aprobado'!D35</f>
        <v>98800000</v>
      </c>
      <c r="E35" s="27">
        <v>101538524.31</v>
      </c>
      <c r="F35" s="27">
        <v>0</v>
      </c>
      <c r="G35" s="27">
        <v>180720</v>
      </c>
      <c r="H35" s="27">
        <v>2848533.79</v>
      </c>
      <c r="I35" s="27">
        <v>3478574.34</v>
      </c>
      <c r="P35" s="27"/>
      <c r="Q35" s="27"/>
      <c r="R35" s="27">
        <f t="shared" si="2"/>
        <v>6507828.1299999999</v>
      </c>
    </row>
    <row r="36" spans="3:18" x14ac:dyDescent="0.25">
      <c r="C36" s="25" t="s">
        <v>47</v>
      </c>
      <c r="D36" s="30">
        <f>+'[1]P1 Presupuesto Aprobado'!D36</f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P36" s="27"/>
      <c r="Q36" s="27"/>
      <c r="R36" s="27">
        <f t="shared" si="2"/>
        <v>0</v>
      </c>
    </row>
    <row r="37" spans="3:18" x14ac:dyDescent="0.25">
      <c r="C37" s="25" t="s">
        <v>48</v>
      </c>
      <c r="D37" s="30">
        <f>+'[1]P1 Presupuesto Aprobado'!D37</f>
        <v>71200000</v>
      </c>
      <c r="E37" s="27">
        <v>71200000</v>
      </c>
      <c r="F37" s="27">
        <v>0</v>
      </c>
      <c r="G37" s="27">
        <v>1288225.74</v>
      </c>
      <c r="H37" s="27">
        <v>4305261.84</v>
      </c>
      <c r="I37" s="27">
        <v>7740905.0199999996</v>
      </c>
      <c r="P37" s="27"/>
      <c r="Q37" s="27"/>
      <c r="R37" s="27">
        <f t="shared" si="2"/>
        <v>13334392.6</v>
      </c>
    </row>
    <row r="38" spans="3:18" x14ac:dyDescent="0.25">
      <c r="C38" s="22" t="s">
        <v>49</v>
      </c>
      <c r="D38" s="23">
        <f>+D39+D40+D41+D42+D43+D44+D45+D46</f>
        <v>2000000</v>
      </c>
      <c r="E38" s="23">
        <f>+E39+E40+E41+E42+E43+E44+E45+E46</f>
        <v>2000000</v>
      </c>
      <c r="F38" s="23">
        <f t="shared" ref="F38:R38" si="6">+F39+F40+F41+F42+F43+F44+F45+F46</f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3">
        <f t="shared" si="6"/>
        <v>0</v>
      </c>
      <c r="Q38" s="23">
        <f t="shared" si="6"/>
        <v>0</v>
      </c>
      <c r="R38" s="24">
        <f t="shared" si="6"/>
        <v>0</v>
      </c>
    </row>
    <row r="39" spans="3:18" x14ac:dyDescent="0.25">
      <c r="C39" s="25" t="s">
        <v>50</v>
      </c>
      <c r="D39" s="30">
        <f>+'[1]P1 Presupuesto Aprobado'!D39</f>
        <v>2000000</v>
      </c>
      <c r="E39" s="27">
        <f>+D39</f>
        <v>2000000</v>
      </c>
      <c r="F39" s="27">
        <v>0</v>
      </c>
      <c r="G39" s="27">
        <v>0</v>
      </c>
      <c r="H39" s="27">
        <v>0</v>
      </c>
      <c r="I39" s="27">
        <v>0</v>
      </c>
      <c r="P39" s="27"/>
      <c r="Q39" s="27"/>
      <c r="R39" s="27">
        <f t="shared" si="2"/>
        <v>0</v>
      </c>
    </row>
    <row r="40" spans="3:18" x14ac:dyDescent="0.25">
      <c r="C40" s="25" t="s">
        <v>51</v>
      </c>
      <c r="P40" s="27"/>
      <c r="Q40" s="27"/>
    </row>
    <row r="41" spans="3:18" x14ac:dyDescent="0.25">
      <c r="C41" s="25" t="s">
        <v>52</v>
      </c>
      <c r="P41" s="27"/>
      <c r="Q41" s="27"/>
    </row>
    <row r="42" spans="3:18" x14ac:dyDescent="0.25">
      <c r="C42" s="25" t="s">
        <v>53</v>
      </c>
      <c r="P42" s="27"/>
      <c r="Q42" s="27"/>
    </row>
    <row r="43" spans="3:18" x14ac:dyDescent="0.25">
      <c r="C43" s="25" t="s">
        <v>54</v>
      </c>
      <c r="P43" s="27"/>
      <c r="Q43" s="27"/>
    </row>
    <row r="44" spans="3:18" x14ac:dyDescent="0.25">
      <c r="C44" s="25" t="s">
        <v>55</v>
      </c>
      <c r="P44" s="27"/>
      <c r="Q44" s="27"/>
    </row>
    <row r="45" spans="3:18" x14ac:dyDescent="0.25">
      <c r="C45" s="25" t="s">
        <v>56</v>
      </c>
      <c r="P45" s="27"/>
      <c r="Q45" s="27"/>
    </row>
    <row r="46" spans="3:18" x14ac:dyDescent="0.25">
      <c r="C46" s="25" t="s">
        <v>57</v>
      </c>
      <c r="P46" s="27"/>
      <c r="Q46" s="27"/>
    </row>
    <row r="47" spans="3:18" x14ac:dyDescent="0.25">
      <c r="C47" s="22" t="s">
        <v>58</v>
      </c>
      <c r="D47" s="23"/>
      <c r="E47" s="23"/>
      <c r="P47" s="27"/>
      <c r="Q47" s="27"/>
    </row>
    <row r="48" spans="3:18" x14ac:dyDescent="0.25">
      <c r="C48" s="25" t="s">
        <v>59</v>
      </c>
      <c r="P48" s="27"/>
      <c r="Q48" s="27"/>
    </row>
    <row r="49" spans="3:18" x14ac:dyDescent="0.25">
      <c r="C49" s="25" t="s">
        <v>60</v>
      </c>
      <c r="P49" s="27"/>
      <c r="Q49" s="27"/>
    </row>
    <row r="50" spans="3:18" x14ac:dyDescent="0.25">
      <c r="C50" s="25" t="s">
        <v>61</v>
      </c>
      <c r="P50" s="27"/>
      <c r="Q50" s="27"/>
    </row>
    <row r="51" spans="3:18" x14ac:dyDescent="0.25">
      <c r="C51" s="25" t="s">
        <v>62</v>
      </c>
      <c r="P51" s="27"/>
      <c r="Q51" s="27"/>
    </row>
    <row r="52" spans="3:18" x14ac:dyDescent="0.25">
      <c r="C52" s="25" t="s">
        <v>63</v>
      </c>
      <c r="P52" s="27"/>
      <c r="Q52" s="27"/>
    </row>
    <row r="53" spans="3:18" x14ac:dyDescent="0.25">
      <c r="C53" s="25" t="s">
        <v>64</v>
      </c>
      <c r="P53" s="27"/>
      <c r="Q53" s="27"/>
    </row>
    <row r="54" spans="3:18" x14ac:dyDescent="0.25">
      <c r="C54" s="22" t="s">
        <v>65</v>
      </c>
      <c r="D54" s="23">
        <f>+D55+D56+D57+D58+D59+D60+D61+D62+D63</f>
        <v>27300000</v>
      </c>
      <c r="E54" s="23">
        <f>+E55+E56+E57+E58+E59+E60+E61+E62+E63</f>
        <v>31429999.949999999</v>
      </c>
      <c r="F54" s="23">
        <f t="shared" ref="F54:R54" si="7">+F55+F56+F57+F58+F59+F60+F61+F62+F63</f>
        <v>0</v>
      </c>
      <c r="G54" s="23">
        <f t="shared" si="7"/>
        <v>22494.68</v>
      </c>
      <c r="H54" s="23">
        <f t="shared" si="7"/>
        <v>349422.5</v>
      </c>
      <c r="I54" s="23">
        <f t="shared" si="7"/>
        <v>647984.02</v>
      </c>
      <c r="J54" s="23">
        <f t="shared" si="7"/>
        <v>0</v>
      </c>
      <c r="K54" s="23">
        <f t="shared" si="7"/>
        <v>0</v>
      </c>
      <c r="L54" s="23">
        <f t="shared" si="7"/>
        <v>0</v>
      </c>
      <c r="M54" s="23">
        <f t="shared" si="7"/>
        <v>0</v>
      </c>
      <c r="N54" s="23">
        <f t="shared" si="7"/>
        <v>0</v>
      </c>
      <c r="O54" s="23">
        <f t="shared" si="7"/>
        <v>0</v>
      </c>
      <c r="P54" s="23">
        <f t="shared" si="7"/>
        <v>0</v>
      </c>
      <c r="Q54" s="23">
        <f t="shared" si="7"/>
        <v>0</v>
      </c>
      <c r="R54" s="24">
        <f t="shared" si="7"/>
        <v>1019901.2</v>
      </c>
    </row>
    <row r="55" spans="3:18" x14ac:dyDescent="0.25">
      <c r="C55" s="25" t="s">
        <v>66</v>
      </c>
      <c r="D55" s="30">
        <f>+'[1]P1 Presupuesto Aprobado'!D55</f>
        <v>11500000</v>
      </c>
      <c r="E55" s="27">
        <f>+D55</f>
        <v>11500000</v>
      </c>
      <c r="F55" s="27">
        <v>0</v>
      </c>
      <c r="G55" s="27">
        <v>0</v>
      </c>
      <c r="H55" s="27">
        <v>0</v>
      </c>
      <c r="I55" s="27">
        <v>414500.02</v>
      </c>
      <c r="P55" s="27"/>
      <c r="Q55" s="27"/>
      <c r="R55" s="27">
        <f t="shared" ref="R55:R63" si="8">+F55+G55+H55+I55+J55+K55+L55+M55+N55+O55+P55+Q55</f>
        <v>414500.02</v>
      </c>
    </row>
    <row r="56" spans="3:18" x14ac:dyDescent="0.25">
      <c r="C56" s="25" t="s">
        <v>67</v>
      </c>
      <c r="D56" s="30">
        <f>+'[1]P1 Presupuesto Aprobado'!D56</f>
        <v>300000</v>
      </c>
      <c r="E56" s="27">
        <f t="shared" ref="E56:E63" si="9">+D56</f>
        <v>300000</v>
      </c>
      <c r="F56" s="27">
        <v>0</v>
      </c>
      <c r="G56" s="27">
        <v>0</v>
      </c>
      <c r="H56" s="27">
        <v>0</v>
      </c>
      <c r="I56" s="27">
        <v>0</v>
      </c>
      <c r="P56" s="27"/>
      <c r="Q56" s="27"/>
      <c r="R56" s="27">
        <f t="shared" si="8"/>
        <v>0</v>
      </c>
    </row>
    <row r="57" spans="3:18" x14ac:dyDescent="0.25">
      <c r="C57" s="25" t="s">
        <v>68</v>
      </c>
      <c r="D57" s="30">
        <f>+'[1]P1 Presupuesto Aprobado'!D57</f>
        <v>6000000</v>
      </c>
      <c r="E57" s="27">
        <f t="shared" si="9"/>
        <v>6000000</v>
      </c>
      <c r="F57" s="27">
        <v>0</v>
      </c>
      <c r="G57" s="27">
        <v>22494.68</v>
      </c>
      <c r="H57" s="27">
        <v>229062.5</v>
      </c>
      <c r="I57" s="27">
        <v>181484</v>
      </c>
      <c r="P57" s="27"/>
      <c r="Q57" s="27"/>
      <c r="R57" s="27">
        <f t="shared" si="8"/>
        <v>433041.18</v>
      </c>
    </row>
    <row r="58" spans="3:18" x14ac:dyDescent="0.25">
      <c r="C58" s="25" t="s">
        <v>69</v>
      </c>
      <c r="D58" s="30">
        <f>+'[1]P1 Presupuesto Aprobado'!D58</f>
        <v>0</v>
      </c>
      <c r="E58" s="27">
        <f t="shared" si="9"/>
        <v>0</v>
      </c>
      <c r="F58" s="27">
        <v>0</v>
      </c>
      <c r="G58" s="27">
        <v>0</v>
      </c>
      <c r="H58" s="27">
        <v>0</v>
      </c>
      <c r="I58" s="27">
        <v>0</v>
      </c>
      <c r="P58" s="27"/>
      <c r="Q58" s="27"/>
      <c r="R58" s="27">
        <f t="shared" si="8"/>
        <v>0</v>
      </c>
    </row>
    <row r="59" spans="3:18" x14ac:dyDescent="0.25">
      <c r="C59" s="25" t="s">
        <v>70</v>
      </c>
      <c r="D59" s="30">
        <f>+'[1]P1 Presupuesto Aprobado'!D59</f>
        <v>9500000</v>
      </c>
      <c r="E59" s="27">
        <f t="shared" si="9"/>
        <v>9500000</v>
      </c>
      <c r="F59" s="27">
        <v>0</v>
      </c>
      <c r="G59" s="27">
        <v>0</v>
      </c>
      <c r="H59" s="27">
        <v>120360</v>
      </c>
      <c r="I59" s="27">
        <v>52000</v>
      </c>
      <c r="P59" s="27"/>
      <c r="Q59" s="27"/>
      <c r="R59" s="27">
        <f t="shared" si="8"/>
        <v>172360</v>
      </c>
    </row>
    <row r="60" spans="3:18" x14ac:dyDescent="0.25">
      <c r="C60" s="25" t="s">
        <v>71</v>
      </c>
      <c r="D60" s="30">
        <f>+'[1]P1 Presupuesto Aprobado'!D60</f>
        <v>0</v>
      </c>
      <c r="E60" s="27">
        <f t="shared" si="9"/>
        <v>0</v>
      </c>
      <c r="F60" s="27">
        <v>0</v>
      </c>
      <c r="G60" s="27">
        <v>0</v>
      </c>
      <c r="H60" s="27">
        <v>0</v>
      </c>
      <c r="I60" s="27">
        <v>0</v>
      </c>
      <c r="P60" s="27"/>
      <c r="Q60" s="27"/>
      <c r="R60" s="27">
        <f t="shared" si="8"/>
        <v>0</v>
      </c>
    </row>
    <row r="61" spans="3:18" x14ac:dyDescent="0.25">
      <c r="C61" s="25" t="s">
        <v>72</v>
      </c>
      <c r="D61" s="30">
        <f>+'[1]P1 Presupuesto Aprobado'!D61</f>
        <v>0</v>
      </c>
      <c r="E61" s="27">
        <f t="shared" si="9"/>
        <v>0</v>
      </c>
      <c r="F61" s="27">
        <v>0</v>
      </c>
      <c r="G61" s="27">
        <v>0</v>
      </c>
      <c r="H61" s="27">
        <v>0</v>
      </c>
      <c r="I61" s="27">
        <v>0</v>
      </c>
      <c r="P61" s="27"/>
      <c r="Q61" s="27"/>
      <c r="R61" s="27">
        <f t="shared" si="8"/>
        <v>0</v>
      </c>
    </row>
    <row r="62" spans="3:18" x14ac:dyDescent="0.25">
      <c r="C62" s="25" t="s">
        <v>73</v>
      </c>
      <c r="D62" s="30">
        <f>+'[1]P1 Presupuesto Aprobado'!D62</f>
        <v>0</v>
      </c>
      <c r="E62" s="27">
        <f>+'[1]P1 Presupuesto Aprobado'!E62</f>
        <v>4129999.95</v>
      </c>
      <c r="F62" s="27">
        <v>0</v>
      </c>
      <c r="G62" s="27">
        <v>0</v>
      </c>
      <c r="H62" s="27">
        <v>0</v>
      </c>
      <c r="I62" s="27">
        <v>0</v>
      </c>
      <c r="P62" s="27"/>
      <c r="Q62" s="27"/>
      <c r="R62" s="27">
        <f t="shared" si="8"/>
        <v>0</v>
      </c>
    </row>
    <row r="63" spans="3:18" x14ac:dyDescent="0.25">
      <c r="C63" s="25" t="s">
        <v>74</v>
      </c>
      <c r="D63" s="30">
        <f>+'[1]P1 Presupuesto Aprobado'!D63</f>
        <v>0</v>
      </c>
      <c r="E63" s="27">
        <f t="shared" si="9"/>
        <v>0</v>
      </c>
      <c r="F63" s="27">
        <v>0</v>
      </c>
      <c r="G63" s="27">
        <v>0</v>
      </c>
      <c r="H63" s="27">
        <v>0</v>
      </c>
      <c r="I63" s="27">
        <v>0</v>
      </c>
      <c r="P63" s="27"/>
      <c r="Q63" s="27"/>
      <c r="R63" s="27">
        <f t="shared" si="8"/>
        <v>0</v>
      </c>
    </row>
    <row r="64" spans="3:18" x14ac:dyDescent="0.25">
      <c r="C64" s="22" t="s">
        <v>75</v>
      </c>
      <c r="D64" s="23"/>
      <c r="E64" s="23"/>
      <c r="P64" s="27"/>
      <c r="Q64" s="27"/>
    </row>
    <row r="65" spans="3:18" x14ac:dyDescent="0.25">
      <c r="C65" s="25" t="s">
        <v>76</v>
      </c>
      <c r="P65" s="27"/>
      <c r="Q65" s="27"/>
    </row>
    <row r="66" spans="3:18" x14ac:dyDescent="0.25">
      <c r="C66" s="25" t="s">
        <v>77</v>
      </c>
      <c r="P66" s="27"/>
      <c r="Q66" s="27"/>
    </row>
    <row r="67" spans="3:18" x14ac:dyDescent="0.25">
      <c r="C67" s="25" t="s">
        <v>78</v>
      </c>
      <c r="P67" s="27"/>
      <c r="Q67" s="27"/>
    </row>
    <row r="68" spans="3:18" x14ac:dyDescent="0.25">
      <c r="C68" s="25" t="s">
        <v>79</v>
      </c>
      <c r="P68" s="27"/>
      <c r="Q68" s="27"/>
    </row>
    <row r="69" spans="3:18" x14ac:dyDescent="0.25">
      <c r="C69" s="22" t="s">
        <v>80</v>
      </c>
      <c r="D69" s="23"/>
      <c r="E69" s="23"/>
      <c r="P69" s="27"/>
      <c r="Q69" s="27"/>
    </row>
    <row r="70" spans="3:18" x14ac:dyDescent="0.25">
      <c r="C70" s="25" t="s">
        <v>81</v>
      </c>
      <c r="P70" s="27"/>
      <c r="Q70" s="27"/>
    </row>
    <row r="71" spans="3:18" x14ac:dyDescent="0.25">
      <c r="C71" s="25" t="s">
        <v>82</v>
      </c>
      <c r="P71" s="27"/>
      <c r="Q71" s="27"/>
    </row>
    <row r="72" spans="3:18" x14ac:dyDescent="0.25">
      <c r="C72" s="22" t="s">
        <v>83</v>
      </c>
      <c r="D72" s="23"/>
      <c r="E72" s="23"/>
      <c r="P72" s="27"/>
      <c r="Q72" s="27"/>
    </row>
    <row r="73" spans="3:18" x14ac:dyDescent="0.25">
      <c r="C73" s="25" t="s">
        <v>84</v>
      </c>
      <c r="P73" s="27"/>
      <c r="Q73" s="27"/>
    </row>
    <row r="74" spans="3:18" x14ac:dyDescent="0.25">
      <c r="C74" s="25" t="s">
        <v>85</v>
      </c>
      <c r="P74" s="27"/>
      <c r="Q74" s="27"/>
    </row>
    <row r="75" spans="3:18" x14ac:dyDescent="0.25">
      <c r="C75" s="25" t="s">
        <v>86</v>
      </c>
      <c r="P75" s="27"/>
      <c r="Q75" s="27"/>
    </row>
    <row r="76" spans="3:18" x14ac:dyDescent="0.25">
      <c r="C76" s="19" t="s">
        <v>87</v>
      </c>
      <c r="D76" s="20">
        <f>+D54+D38+D28+D18+D12</f>
        <v>737637990</v>
      </c>
      <c r="E76" s="20">
        <f>+E54+E38+E28+E18+E12</f>
        <v>778773550.13999999</v>
      </c>
      <c r="F76" s="20">
        <f t="shared" ref="F76:R76" si="10">+F54+F38+F28+F18+F12</f>
        <v>25819251.41</v>
      </c>
      <c r="G76" s="20">
        <f t="shared" si="10"/>
        <v>34397767.020000003</v>
      </c>
      <c r="H76" s="20">
        <f t="shared" si="10"/>
        <v>42355316.170000002</v>
      </c>
      <c r="I76" s="20">
        <f t="shared" si="10"/>
        <v>48193531.459999993</v>
      </c>
      <c r="J76" s="20">
        <f t="shared" si="10"/>
        <v>0</v>
      </c>
      <c r="K76" s="20">
        <f t="shared" si="10"/>
        <v>0</v>
      </c>
      <c r="L76" s="20">
        <f t="shared" si="10"/>
        <v>0</v>
      </c>
      <c r="M76" s="20">
        <f t="shared" si="10"/>
        <v>0</v>
      </c>
      <c r="N76" s="20">
        <f>+N54+N38+N28+N18+N12</f>
        <v>0</v>
      </c>
      <c r="O76" s="20">
        <f t="shared" si="10"/>
        <v>0</v>
      </c>
      <c r="P76" s="20">
        <f t="shared" si="10"/>
        <v>0</v>
      </c>
      <c r="Q76" s="20">
        <f t="shared" si="10"/>
        <v>0</v>
      </c>
      <c r="R76" s="31">
        <f t="shared" si="10"/>
        <v>150765866.06</v>
      </c>
    </row>
    <row r="77" spans="3:18" x14ac:dyDescent="0.25">
      <c r="C77" s="22" t="s">
        <v>88</v>
      </c>
      <c r="D77" s="23"/>
      <c r="E77" s="23"/>
    </row>
    <row r="78" spans="3:18" x14ac:dyDescent="0.25">
      <c r="C78" s="25" t="s">
        <v>89</v>
      </c>
    </row>
    <row r="79" spans="3:18" x14ac:dyDescent="0.25">
      <c r="C79" s="25" t="s">
        <v>90</v>
      </c>
    </row>
    <row r="80" spans="3:18" x14ac:dyDescent="0.25">
      <c r="C80" s="22" t="s">
        <v>91</v>
      </c>
      <c r="D80" s="23"/>
      <c r="E80" s="23"/>
    </row>
    <row r="81" spans="3:19" x14ac:dyDescent="0.25">
      <c r="C81" s="25" t="s">
        <v>92</v>
      </c>
    </row>
    <row r="82" spans="3:19" x14ac:dyDescent="0.25">
      <c r="C82" s="25" t="s">
        <v>93</v>
      </c>
    </row>
    <row r="83" spans="3:19" x14ac:dyDescent="0.25">
      <c r="C83" s="22" t="s">
        <v>94</v>
      </c>
      <c r="D83" s="23"/>
      <c r="E83" s="23"/>
    </row>
    <row r="84" spans="3:19" x14ac:dyDescent="0.25">
      <c r="C84" s="25" t="s">
        <v>95</v>
      </c>
    </row>
    <row r="85" spans="3:19" x14ac:dyDescent="0.25">
      <c r="C85" s="32" t="s">
        <v>96</v>
      </c>
      <c r="D85" s="33">
        <f>+D76</f>
        <v>737637990</v>
      </c>
      <c r="E85" s="33">
        <f t="shared" ref="E85:S85" si="11">+E76</f>
        <v>778773550.13999999</v>
      </c>
      <c r="F85" s="33">
        <f t="shared" si="11"/>
        <v>25819251.41</v>
      </c>
      <c r="G85" s="33">
        <f t="shared" si="11"/>
        <v>34397767.020000003</v>
      </c>
      <c r="H85" s="33">
        <f t="shared" si="11"/>
        <v>42355316.170000002</v>
      </c>
      <c r="I85" s="33">
        <f t="shared" si="11"/>
        <v>48193531.459999993</v>
      </c>
      <c r="J85" s="33">
        <f t="shared" si="11"/>
        <v>0</v>
      </c>
      <c r="K85" s="33">
        <f t="shared" si="11"/>
        <v>0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4">
        <f t="shared" si="11"/>
        <v>0</v>
      </c>
      <c r="Q85" s="35">
        <f t="shared" si="11"/>
        <v>0</v>
      </c>
      <c r="R85" s="35">
        <f t="shared" si="11"/>
        <v>150765866.06</v>
      </c>
      <c r="S85" s="35">
        <f t="shared" si="11"/>
        <v>0</v>
      </c>
    </row>
    <row r="86" spans="3:19" ht="15.75" thickBot="1" x14ac:dyDescent="0.3">
      <c r="K86" s="36"/>
      <c r="L86" s="36"/>
    </row>
    <row r="87" spans="3:19" ht="15.75" thickBot="1" x14ac:dyDescent="0.3">
      <c r="C87" s="37" t="s">
        <v>97</v>
      </c>
      <c r="K87" s="36"/>
    </row>
    <row r="88" spans="3:19" ht="30.75" thickBot="1" x14ac:dyDescent="0.3">
      <c r="C88" s="38" t="s">
        <v>98</v>
      </c>
      <c r="K88" s="36"/>
    </row>
    <row r="89" spans="3:19" ht="60.75" thickBot="1" x14ac:dyDescent="0.3">
      <c r="C89" s="39" t="s">
        <v>99</v>
      </c>
    </row>
  </sheetData>
  <mergeCells count="9"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dcterms:created xsi:type="dcterms:W3CDTF">2023-05-08T13:32:52Z</dcterms:created>
  <dcterms:modified xsi:type="dcterms:W3CDTF">2023-05-08T13:33:04Z</dcterms:modified>
</cp:coreProperties>
</file>