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63" i="1" l="1"/>
  <c r="B63" i="1"/>
  <c r="C63" i="1" s="1"/>
  <c r="P62" i="1"/>
  <c r="C62" i="1"/>
  <c r="B62" i="1"/>
  <c r="P61" i="1"/>
  <c r="B61" i="1"/>
  <c r="C61" i="1" s="1"/>
  <c r="P60" i="1"/>
  <c r="B60" i="1"/>
  <c r="C60" i="1" s="1"/>
  <c r="P59" i="1"/>
  <c r="B59" i="1"/>
  <c r="C59" i="1" s="1"/>
  <c r="P58" i="1"/>
  <c r="B58" i="1"/>
  <c r="C58" i="1" s="1"/>
  <c r="P57" i="1"/>
  <c r="B57" i="1"/>
  <c r="C57" i="1" s="1"/>
  <c r="P56" i="1"/>
  <c r="B56" i="1"/>
  <c r="C56" i="1" s="1"/>
  <c r="P55" i="1"/>
  <c r="B55" i="1"/>
  <c r="C55" i="1" s="1"/>
  <c r="O54" i="1"/>
  <c r="N54" i="1"/>
  <c r="M54" i="1"/>
  <c r="L54" i="1"/>
  <c r="K54" i="1"/>
  <c r="J54" i="1"/>
  <c r="I54" i="1"/>
  <c r="H54" i="1"/>
  <c r="G54" i="1"/>
  <c r="F54" i="1"/>
  <c r="E54" i="1"/>
  <c r="D54" i="1"/>
  <c r="P39" i="1"/>
  <c r="P38" i="1" s="1"/>
  <c r="B39" i="1"/>
  <c r="C39" i="1" s="1"/>
  <c r="C38" i="1" s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B37" i="1"/>
  <c r="P36" i="1"/>
  <c r="B36" i="1"/>
  <c r="P35" i="1"/>
  <c r="B35" i="1"/>
  <c r="P34" i="1"/>
  <c r="B34" i="1"/>
  <c r="P33" i="1"/>
  <c r="B33" i="1"/>
  <c r="P32" i="1"/>
  <c r="B32" i="1"/>
  <c r="P31" i="1"/>
  <c r="B31" i="1"/>
  <c r="P30" i="1"/>
  <c r="B30" i="1"/>
  <c r="P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B27" i="1"/>
  <c r="C27" i="1" s="1"/>
  <c r="P26" i="1"/>
  <c r="B26" i="1"/>
  <c r="C26" i="1" s="1"/>
  <c r="P25" i="1"/>
  <c r="B25" i="1"/>
  <c r="C25" i="1" s="1"/>
  <c r="P24" i="1"/>
  <c r="B24" i="1"/>
  <c r="C24" i="1" s="1"/>
  <c r="P23" i="1"/>
  <c r="B23" i="1"/>
  <c r="C23" i="1" s="1"/>
  <c r="P22" i="1"/>
  <c r="B22" i="1"/>
  <c r="C22" i="1" s="1"/>
  <c r="P21" i="1"/>
  <c r="B21" i="1"/>
  <c r="C21" i="1" s="1"/>
  <c r="P20" i="1"/>
  <c r="B20" i="1"/>
  <c r="C20" i="1" s="1"/>
  <c r="P19" i="1"/>
  <c r="B19" i="1"/>
  <c r="C19" i="1" s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P17" i="1"/>
  <c r="B17" i="1"/>
  <c r="C17" i="1" s="1"/>
  <c r="P16" i="1"/>
  <c r="B16" i="1"/>
  <c r="C16" i="1" s="1"/>
  <c r="P15" i="1"/>
  <c r="B15" i="1"/>
  <c r="C15" i="1" s="1"/>
  <c r="F14" i="1"/>
  <c r="F12" i="1" s="1"/>
  <c r="B14" i="1"/>
  <c r="C14" i="1" s="1"/>
  <c r="H13" i="1"/>
  <c r="P13" i="1" s="1"/>
  <c r="B13" i="1"/>
  <c r="C13" i="1" s="1"/>
  <c r="O12" i="1"/>
  <c r="N12" i="1"/>
  <c r="M12" i="1"/>
  <c r="L12" i="1"/>
  <c r="K12" i="1"/>
  <c r="J12" i="1"/>
  <c r="I12" i="1"/>
  <c r="H12" i="1"/>
  <c r="G12" i="1"/>
  <c r="E12" i="1"/>
  <c r="D12" i="1"/>
  <c r="P14" i="1" l="1"/>
  <c r="P18" i="1"/>
  <c r="B54" i="1"/>
  <c r="B76" i="1" s="1"/>
  <c r="B85" i="1" s="1"/>
  <c r="B12" i="1"/>
  <c r="P12" i="1"/>
  <c r="F76" i="1"/>
  <c r="F85" i="1" s="1"/>
  <c r="J76" i="1"/>
  <c r="J85" i="1" s="1"/>
  <c r="N76" i="1"/>
  <c r="N85" i="1" s="1"/>
  <c r="K76" i="1"/>
  <c r="K85" i="1" s="1"/>
  <c r="O76" i="1"/>
  <c r="O85" i="1" s="1"/>
  <c r="D76" i="1"/>
  <c r="D85" i="1" s="1"/>
  <c r="H76" i="1"/>
  <c r="H85" i="1" s="1"/>
  <c r="L76" i="1"/>
  <c r="L85" i="1" s="1"/>
  <c r="P28" i="1"/>
  <c r="G76" i="1"/>
  <c r="G85" i="1" s="1"/>
  <c r="E76" i="1"/>
  <c r="E85" i="1" s="1"/>
  <c r="I76" i="1"/>
  <c r="I85" i="1" s="1"/>
  <c r="M76" i="1"/>
  <c r="M85" i="1" s="1"/>
  <c r="P54" i="1"/>
  <c r="C18" i="1"/>
  <c r="C12" i="1"/>
  <c r="C54" i="1"/>
  <c r="P76" i="1" l="1"/>
  <c r="P85" i="1" s="1"/>
  <c r="C76" i="1"/>
  <c r="C85" i="1" s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<sst xmlns="http://schemas.openxmlformats.org/spreadsheetml/2006/main" count="100" uniqueCount="100">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</sst>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0" borderId="9" xfId="0" applyNumberFormat="1" applyBorder="1"/>
    <xf numFmtId="165" fontId="0" fillId="0" borderId="0" xfId="0" applyNumberFormat="1" applyAlignment="1">
      <alignment vertical="center" wrapText="1"/>
    </xf>
    <xf numFmtId="166" fontId="3" fillId="0" borderId="8" xfId="0" applyNumberFormat="1" applyFont="1" applyBorder="1"/>
    <xf numFmtId="0" fontId="2" fillId="2" borderId="10" xfId="0" applyFont="1" applyFill="1" applyBorder="1" applyAlignment="1">
      <alignment vertical="center"/>
    </xf>
    <xf numFmtId="4" fontId="3" fillId="2" borderId="10" xfId="0" applyNumberFormat="1" applyFont="1" applyFill="1" applyBorder="1"/>
    <xf numFmtId="4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8" fillId="0" borderId="0" xfId="0" applyFo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409576</xdr:colOff>
      <xdr:row>2</xdr:row>
      <xdr:rowOff>0</xdr:rowOff>
    </xdr:from>
    <xdr:to>
      <xdr:col>15</xdr:col>
      <xdr:colOff>390528</xdr:colOff>
      <xdr:row>5</xdr:row>
      <xdr:rowOff>190500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6" y="381000"/>
          <a:ext cx="3714752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257174</xdr:colOff>
      <xdr:row>0</xdr:row>
      <xdr:rowOff>28575</xdr:rowOff>
    </xdr:from>
    <xdr:to>
      <xdr:col>0</xdr:col>
      <xdr:colOff>3809999</xdr:colOff>
      <xdr:row>6</xdr:row>
      <xdr:rowOff>28575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8575"/>
          <a:ext cx="3552825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89</xdr:row>
      <xdr:rowOff>85725</xdr:rowOff>
    </xdr:from>
    <xdr:to>
      <xdr:col>3</xdr:col>
      <xdr:colOff>268987</xdr:colOff>
      <xdr:row>107</xdr:row>
      <xdr:rowOff>22009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249900"/>
          <a:ext cx="8803387" cy="3365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13">
          <cell r="D13">
            <v>344061091</v>
          </cell>
        </row>
        <row r="14">
          <cell r="D14">
            <v>510600</v>
          </cell>
        </row>
        <row r="15">
          <cell r="D15">
            <v>300000</v>
          </cell>
        </row>
        <row r="16">
          <cell r="D16">
            <v>0</v>
          </cell>
        </row>
        <row r="17">
          <cell r="D17">
            <v>53942099</v>
          </cell>
        </row>
        <row r="19">
          <cell r="D19">
            <v>4870000</v>
          </cell>
        </row>
        <row r="20">
          <cell r="D20">
            <v>5000000</v>
          </cell>
        </row>
        <row r="21">
          <cell r="D21">
            <v>400000</v>
          </cell>
        </row>
        <row r="22">
          <cell r="D22">
            <v>2220000</v>
          </cell>
        </row>
        <row r="23">
          <cell r="D23">
            <v>6434200</v>
          </cell>
        </row>
        <row r="24">
          <cell r="D24">
            <v>970000</v>
          </cell>
        </row>
        <row r="25">
          <cell r="D25">
            <v>7100000</v>
          </cell>
        </row>
        <row r="26">
          <cell r="D26">
            <v>10680000</v>
          </cell>
        </row>
        <row r="27">
          <cell r="D27">
            <v>3300000</v>
          </cell>
        </row>
        <row r="29">
          <cell r="D29">
            <v>20200000</v>
          </cell>
        </row>
        <row r="30">
          <cell r="D30">
            <v>2000000</v>
          </cell>
        </row>
        <row r="31">
          <cell r="D31">
            <v>8000000</v>
          </cell>
        </row>
        <row r="32">
          <cell r="D32">
            <v>48000000</v>
          </cell>
        </row>
        <row r="33">
          <cell r="D33">
            <v>9250000</v>
          </cell>
        </row>
        <row r="34">
          <cell r="D34">
            <v>11100000</v>
          </cell>
        </row>
        <row r="35">
          <cell r="D35">
            <v>98800000</v>
          </cell>
        </row>
        <row r="36">
          <cell r="D36">
            <v>0</v>
          </cell>
        </row>
        <row r="37">
          <cell r="D37">
            <v>71200000</v>
          </cell>
        </row>
        <row r="39">
          <cell r="D39">
            <v>2000000</v>
          </cell>
        </row>
        <row r="55">
          <cell r="D55">
            <v>11500000</v>
          </cell>
        </row>
        <row r="56">
          <cell r="D56">
            <v>300000</v>
          </cell>
        </row>
        <row r="57">
          <cell r="D57">
            <v>6000000</v>
          </cell>
        </row>
        <row r="58">
          <cell r="D58">
            <v>0</v>
          </cell>
        </row>
        <row r="59">
          <cell r="D59">
            <v>9500000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  <cell r="E62">
            <v>4129999.95</v>
          </cell>
        </row>
        <row r="63">
          <cell r="D6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9"/>
  <sheetViews>
    <sheetView tabSelected="1" topLeftCell="A85" workbookViewId="0">
      <selection activeCell="Q89" sqref="Q89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27" customWidth="1"/>
    <col min="3" max="3" width="16.7109375" style="27" customWidth="1"/>
    <col min="4" max="6" width="14.140625" style="27" customWidth="1"/>
    <col min="7" max="7" width="14.28515625" style="27" customWidth="1"/>
    <col min="8" max="8" width="14.140625" style="27" customWidth="1"/>
    <col min="9" max="9" width="14.42578125" style="27" customWidth="1"/>
    <col min="10" max="10" width="12.42578125" style="27" customWidth="1"/>
    <col min="11" max="11" width="10.140625" style="27" customWidth="1"/>
    <col min="12" max="12" width="12.140625" style="27" customWidth="1"/>
    <col min="13" max="13" width="10.85546875" style="27" customWidth="1"/>
    <col min="14" max="14" width="11.7109375" customWidth="1"/>
    <col min="15" max="15" width="11.140625" customWidth="1"/>
    <col min="16" max="16" width="15.285156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1:16" ht="25.5" customHeight="1" x14ac:dyDescent="0.25">
      <c r="A9" s="9" t="s">
        <v>5</v>
      </c>
      <c r="B9" s="10" t="s">
        <v>6</v>
      </c>
      <c r="C9" s="10" t="s">
        <v>7</v>
      </c>
      <c r="D9" s="11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x14ac:dyDescent="0.25">
      <c r="A10" s="9"/>
      <c r="B10" s="14"/>
      <c r="C10" s="14"/>
      <c r="D10" s="15" t="s">
        <v>9</v>
      </c>
      <c r="E10" s="15" t="s">
        <v>10</v>
      </c>
      <c r="F10" s="15" t="s">
        <v>11</v>
      </c>
      <c r="G10" s="15" t="s">
        <v>12</v>
      </c>
      <c r="H10" s="16" t="s">
        <v>13</v>
      </c>
      <c r="I10" s="15" t="s">
        <v>14</v>
      </c>
      <c r="J10" s="16" t="s">
        <v>15</v>
      </c>
      <c r="K10" s="15" t="s">
        <v>16</v>
      </c>
      <c r="L10" s="15" t="s">
        <v>17</v>
      </c>
      <c r="M10" s="15" t="s">
        <v>18</v>
      </c>
      <c r="N10" s="17" t="s">
        <v>19</v>
      </c>
      <c r="O10" s="18" t="s">
        <v>20</v>
      </c>
      <c r="P10" s="17" t="s">
        <v>21</v>
      </c>
    </row>
    <row r="11" spans="1:16" x14ac:dyDescent="0.25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</row>
    <row r="12" spans="1:16" x14ac:dyDescent="0.25">
      <c r="A12" s="22" t="s">
        <v>23</v>
      </c>
      <c r="B12" s="23">
        <f>+B13+B14+B15+B16+B17</f>
        <v>398813790</v>
      </c>
      <c r="C12" s="23">
        <f>+C13+C14+C15+C16+C17</f>
        <v>426360825.88</v>
      </c>
      <c r="D12" s="23">
        <f t="shared" ref="D12:P12" si="0">+D13+D14+D15+D16+D17</f>
        <v>25819251.41</v>
      </c>
      <c r="E12" s="23">
        <f t="shared" si="0"/>
        <v>27967308.800000001</v>
      </c>
      <c r="F12" s="23">
        <f t="shared" si="0"/>
        <v>26810580.140000001</v>
      </c>
      <c r="G12" s="23">
        <f t="shared" si="0"/>
        <v>28734234.199999999</v>
      </c>
      <c r="H12" s="23">
        <f t="shared" si="0"/>
        <v>38764531.630000003</v>
      </c>
      <c r="I12" s="23">
        <f t="shared" si="0"/>
        <v>29309646.509999998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177405552.69</v>
      </c>
    </row>
    <row r="13" spans="1:16" x14ac:dyDescent="0.25">
      <c r="A13" s="25" t="s">
        <v>24</v>
      </c>
      <c r="B13" s="26">
        <f>+'[1]P1 Presupuesto Aprobado'!D13</f>
        <v>344061091</v>
      </c>
      <c r="C13" s="27">
        <f>+B13+135000+21031069.45+1752589.12+1661419.2</f>
        <v>368641168.76999998</v>
      </c>
      <c r="D13" s="27">
        <v>22347866.5</v>
      </c>
      <c r="E13" s="27">
        <v>24205565.280000001</v>
      </c>
      <c r="F13" s="27">
        <v>23206925.890000001</v>
      </c>
      <c r="G13" s="27">
        <v>24866753.289999999</v>
      </c>
      <c r="H13" s="27">
        <f>27345287.82+7574967.35</f>
        <v>34920255.170000002</v>
      </c>
      <c r="I13" s="27">
        <v>25574840.84</v>
      </c>
      <c r="N13" s="27"/>
      <c r="O13" s="27"/>
      <c r="P13" s="27">
        <f>+D13+E13+F13+G13+H13+I13+J13+K13+L13+M13+N13+O13</f>
        <v>155122206.97</v>
      </c>
    </row>
    <row r="14" spans="1:16" x14ac:dyDescent="0.25">
      <c r="A14" s="25" t="s">
        <v>25</v>
      </c>
      <c r="B14" s="26">
        <f>+'[1]P1 Presupuesto Aprobado'!D14</f>
        <v>510600</v>
      </c>
      <c r="C14" s="27">
        <f t="shared" ref="C14:C16" si="1">+B14</f>
        <v>510600</v>
      </c>
      <c r="D14" s="27">
        <v>42550</v>
      </c>
      <c r="E14" s="28">
        <v>42550</v>
      </c>
      <c r="F14" s="27">
        <f>+E14</f>
        <v>42550</v>
      </c>
      <c r="G14" s="27">
        <v>42550</v>
      </c>
      <c r="H14" s="27">
        <v>42550</v>
      </c>
      <c r="I14" s="27">
        <v>42550</v>
      </c>
      <c r="N14" s="27"/>
      <c r="O14" s="27"/>
      <c r="P14" s="27">
        <f t="shared" ref="P14:P39" si="2">+D14+E14+F14+G14+H14+I14+J14+K14+L14+M14+N14+O14</f>
        <v>255300</v>
      </c>
    </row>
    <row r="15" spans="1:16" x14ac:dyDescent="0.25">
      <c r="A15" s="25" t="s">
        <v>26</v>
      </c>
      <c r="B15" s="26">
        <f>+'[1]P1 Presupuesto Aprobado'!D15</f>
        <v>300000</v>
      </c>
      <c r="C15" s="27">
        <f t="shared" si="1"/>
        <v>300000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N15" s="27"/>
      <c r="O15" s="27"/>
      <c r="P15" s="27">
        <f t="shared" si="2"/>
        <v>0</v>
      </c>
    </row>
    <row r="16" spans="1:16" x14ac:dyDescent="0.25">
      <c r="A16" s="25" t="s">
        <v>27</v>
      </c>
      <c r="B16" s="26">
        <f>+'[1]P1 Presupuesto Aprobado'!D16</f>
        <v>0</v>
      </c>
      <c r="C16" s="27">
        <f t="shared" si="1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N16" s="27"/>
      <c r="O16" s="27"/>
      <c r="P16" s="27">
        <f t="shared" si="2"/>
        <v>0</v>
      </c>
    </row>
    <row r="17" spans="1:16" x14ac:dyDescent="0.25">
      <c r="A17" s="25" t="s">
        <v>28</v>
      </c>
      <c r="B17" s="26">
        <f>+'[1]P1 Presupuesto Aprobado'!D17</f>
        <v>53942099</v>
      </c>
      <c r="C17" s="27">
        <f>+B17+1366844.25+1368772.1+231341.76</f>
        <v>56909057.109999999</v>
      </c>
      <c r="D17" s="27">
        <v>3428834.91</v>
      </c>
      <c r="E17" s="27">
        <v>3719193.52</v>
      </c>
      <c r="F17" s="27">
        <v>3561104.25</v>
      </c>
      <c r="G17" s="27">
        <v>3824930.91</v>
      </c>
      <c r="H17" s="27">
        <v>3801726.46</v>
      </c>
      <c r="I17" s="27">
        <v>3692255.67</v>
      </c>
      <c r="N17" s="27"/>
      <c r="O17" s="27"/>
      <c r="P17" s="27">
        <f t="shared" si="2"/>
        <v>22028045.719999999</v>
      </c>
    </row>
    <row r="18" spans="1:16" x14ac:dyDescent="0.25">
      <c r="A18" s="22" t="s">
        <v>29</v>
      </c>
      <c r="B18" s="23">
        <f>+B19+B20+B21+B22+B23+B24+B25+B26+B27</f>
        <v>40974200</v>
      </c>
      <c r="C18" s="23">
        <f>+C19+C20+C21+C22+C23+C24+C25+C26+C27</f>
        <v>47694200</v>
      </c>
      <c r="D18" s="23">
        <f t="shared" ref="D18:O18" si="3">+D19+D20+D21+D22+D23+D24+D25+D26+D27</f>
        <v>0</v>
      </c>
      <c r="E18" s="23">
        <f t="shared" si="3"/>
        <v>102304.7</v>
      </c>
      <c r="F18" s="23">
        <f t="shared" si="3"/>
        <v>1434091.08</v>
      </c>
      <c r="G18" s="23">
        <f t="shared" si="3"/>
        <v>1528215.54</v>
      </c>
      <c r="H18" s="23">
        <f t="shared" si="3"/>
        <v>992792.4</v>
      </c>
      <c r="I18" s="23">
        <f t="shared" si="3"/>
        <v>806196.09000000008</v>
      </c>
      <c r="J18" s="23">
        <f t="shared" si="3"/>
        <v>0</v>
      </c>
      <c r="K18" s="23">
        <f t="shared" si="3"/>
        <v>0</v>
      </c>
      <c r="L18" s="23">
        <f t="shared" si="3"/>
        <v>0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24">
        <f>+P19+P20+P21+P22+P23+P24+P25+P26+P27</f>
        <v>4863599.8099999996</v>
      </c>
    </row>
    <row r="19" spans="1:16" x14ac:dyDescent="0.25">
      <c r="A19" s="25" t="s">
        <v>30</v>
      </c>
      <c r="B19" s="29">
        <f>+'[1]P1 Presupuesto Aprobado'!D19</f>
        <v>4870000</v>
      </c>
      <c r="C19" s="27">
        <f t="shared" ref="C19:C27" si="4">+B19</f>
        <v>4870000</v>
      </c>
      <c r="D19" s="27">
        <v>0</v>
      </c>
      <c r="E19" s="27">
        <v>55904.7</v>
      </c>
      <c r="F19" s="27">
        <v>309514.59999999998</v>
      </c>
      <c r="G19" s="27">
        <v>205319.11</v>
      </c>
      <c r="H19" s="27">
        <v>386866.62</v>
      </c>
      <c r="I19" s="27">
        <v>325945.01</v>
      </c>
      <c r="N19" s="27"/>
      <c r="O19" s="27"/>
      <c r="P19" s="27">
        <f t="shared" si="2"/>
        <v>1283550.04</v>
      </c>
    </row>
    <row r="20" spans="1:16" x14ac:dyDescent="0.25">
      <c r="A20" s="25" t="s">
        <v>31</v>
      </c>
      <c r="B20" s="29">
        <f>+'[1]P1 Presupuesto Aprobado'!D20</f>
        <v>5000000</v>
      </c>
      <c r="C20" s="27">
        <f t="shared" si="4"/>
        <v>5000000</v>
      </c>
      <c r="D20" s="27">
        <v>0</v>
      </c>
      <c r="E20" s="27">
        <v>0</v>
      </c>
      <c r="F20" s="27">
        <v>314500</v>
      </c>
      <c r="G20" s="27">
        <v>223160</v>
      </c>
      <c r="H20" s="27">
        <v>133810</v>
      </c>
      <c r="I20" s="27">
        <v>123000</v>
      </c>
      <c r="N20" s="27"/>
      <c r="O20" s="27"/>
      <c r="P20" s="27">
        <f t="shared" si="2"/>
        <v>794470</v>
      </c>
    </row>
    <row r="21" spans="1:16" x14ac:dyDescent="0.25">
      <c r="A21" s="25" t="s">
        <v>32</v>
      </c>
      <c r="B21" s="29">
        <f>+'[1]P1 Presupuesto Aprobado'!D21</f>
        <v>400000</v>
      </c>
      <c r="C21" s="27">
        <f t="shared" si="4"/>
        <v>400000</v>
      </c>
      <c r="D21" s="27">
        <v>0</v>
      </c>
      <c r="E21" s="27">
        <v>31400</v>
      </c>
      <c r="F21" s="27">
        <v>62300</v>
      </c>
      <c r="G21" s="27">
        <v>0</v>
      </c>
      <c r="H21" s="27">
        <v>61250</v>
      </c>
      <c r="I21" s="27">
        <v>121000</v>
      </c>
      <c r="N21" s="27"/>
      <c r="O21" s="27"/>
      <c r="P21" s="27">
        <f t="shared" si="2"/>
        <v>275950</v>
      </c>
    </row>
    <row r="22" spans="1:16" x14ac:dyDescent="0.25">
      <c r="A22" s="25" t="s">
        <v>33</v>
      </c>
      <c r="B22" s="29">
        <f>+'[1]P1 Presupuesto Aprobado'!D22</f>
        <v>2220000</v>
      </c>
      <c r="C22" s="27">
        <f>+B22+1500000</f>
        <v>3720000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N22" s="27"/>
      <c r="O22" s="27"/>
      <c r="P22" s="27">
        <f t="shared" si="2"/>
        <v>0</v>
      </c>
    </row>
    <row r="23" spans="1:16" x14ac:dyDescent="0.25">
      <c r="A23" s="25" t="s">
        <v>34</v>
      </c>
      <c r="B23" s="29">
        <f>+'[1]P1 Presupuesto Aprobado'!D23</f>
        <v>6434200</v>
      </c>
      <c r="C23" s="27">
        <f>+B23+2220000</f>
        <v>8654200</v>
      </c>
      <c r="D23" s="27">
        <v>0</v>
      </c>
      <c r="E23" s="27">
        <v>0</v>
      </c>
      <c r="F23" s="27">
        <v>370000</v>
      </c>
      <c r="G23" s="27">
        <v>355784.75</v>
      </c>
      <c r="H23" s="27">
        <v>0</v>
      </c>
      <c r="I23" s="27">
        <v>0</v>
      </c>
      <c r="N23" s="27"/>
      <c r="O23" s="27"/>
      <c r="P23" s="27">
        <f t="shared" si="2"/>
        <v>725784.75</v>
      </c>
    </row>
    <row r="24" spans="1:16" x14ac:dyDescent="0.25">
      <c r="A24" s="25" t="s">
        <v>35</v>
      </c>
      <c r="B24" s="29">
        <f>+'[1]P1 Presupuesto Aprobado'!D24</f>
        <v>970000</v>
      </c>
      <c r="C24" s="27">
        <f t="shared" si="4"/>
        <v>970000</v>
      </c>
      <c r="D24" s="27">
        <v>0</v>
      </c>
      <c r="E24" s="27">
        <v>0</v>
      </c>
      <c r="F24" s="27">
        <v>180250.36</v>
      </c>
      <c r="G24" s="27">
        <v>0</v>
      </c>
      <c r="H24" s="27">
        <v>46322.92</v>
      </c>
      <c r="I24" s="27">
        <v>0</v>
      </c>
      <c r="N24" s="27"/>
      <c r="O24" s="27"/>
      <c r="P24" s="27">
        <f t="shared" si="2"/>
        <v>226573.27999999997</v>
      </c>
    </row>
    <row r="25" spans="1:16" x14ac:dyDescent="0.25">
      <c r="A25" s="25" t="s">
        <v>36</v>
      </c>
      <c r="B25" s="29">
        <f>+'[1]P1 Presupuesto Aprobado'!D25</f>
        <v>7100000</v>
      </c>
      <c r="C25" s="27">
        <f t="shared" si="4"/>
        <v>7100000</v>
      </c>
      <c r="D25" s="27">
        <v>0</v>
      </c>
      <c r="E25" s="27">
        <v>0</v>
      </c>
      <c r="F25" s="27">
        <v>167526.12</v>
      </c>
      <c r="G25" s="27">
        <v>741451.68</v>
      </c>
      <c r="H25" s="27">
        <v>105327.86</v>
      </c>
      <c r="I25" s="27">
        <v>13367.88</v>
      </c>
      <c r="N25" s="27"/>
      <c r="O25" s="27"/>
      <c r="P25" s="27">
        <f t="shared" si="2"/>
        <v>1027673.54</v>
      </c>
    </row>
    <row r="26" spans="1:16" x14ac:dyDescent="0.25">
      <c r="A26" s="25" t="s">
        <v>37</v>
      </c>
      <c r="B26" s="29">
        <f>+'[1]P1 Presupuesto Aprobado'!D26</f>
        <v>10680000</v>
      </c>
      <c r="C26" s="27">
        <f>+B26+3000000</f>
        <v>13680000</v>
      </c>
      <c r="D26" s="27">
        <v>0</v>
      </c>
      <c r="E26" s="27">
        <v>15000</v>
      </c>
      <c r="F26" s="27">
        <v>30000</v>
      </c>
      <c r="G26" s="27">
        <v>2500</v>
      </c>
      <c r="H26" s="27">
        <v>259215</v>
      </c>
      <c r="I26" s="27">
        <v>222883.20000000001</v>
      </c>
      <c r="N26" s="27"/>
      <c r="O26" s="27"/>
      <c r="P26" s="27">
        <f t="shared" si="2"/>
        <v>529598.19999999995</v>
      </c>
    </row>
    <row r="27" spans="1:16" x14ac:dyDescent="0.25">
      <c r="A27" s="25" t="s">
        <v>38</v>
      </c>
      <c r="B27" s="29">
        <f>+'[1]P1 Presupuesto Aprobado'!D27</f>
        <v>3300000</v>
      </c>
      <c r="C27" s="27">
        <f t="shared" si="4"/>
        <v>3300000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N27" s="27"/>
      <c r="O27" s="27"/>
      <c r="P27" s="27">
        <f t="shared" si="2"/>
        <v>0</v>
      </c>
    </row>
    <row r="28" spans="1:16" x14ac:dyDescent="0.25">
      <c r="A28" s="22" t="s">
        <v>39</v>
      </c>
      <c r="B28" s="23">
        <f>+B29+B30+B31+B32+B33+B34+B35+B36+B37</f>
        <v>268550000</v>
      </c>
      <c r="C28" s="23">
        <f>+C29+C30+C31+C32+C33+C34+C35+C36+C37</f>
        <v>271288524.31</v>
      </c>
      <c r="D28" s="23">
        <f t="shared" ref="D28:P28" si="5">+D29+D30+D31+D32+D33+D34+D35+D36+D37</f>
        <v>0</v>
      </c>
      <c r="E28" s="23">
        <f t="shared" si="5"/>
        <v>6305658.8399999999</v>
      </c>
      <c r="F28" s="23">
        <f t="shared" si="5"/>
        <v>13761222.449999999</v>
      </c>
      <c r="G28" s="23">
        <f t="shared" si="5"/>
        <v>17283097.699999999</v>
      </c>
      <c r="H28" s="23">
        <f t="shared" si="5"/>
        <v>20629077.219999999</v>
      </c>
      <c r="I28" s="23">
        <f t="shared" si="5"/>
        <v>10733724.9</v>
      </c>
      <c r="J28" s="23">
        <f t="shared" si="5"/>
        <v>0</v>
      </c>
      <c r="K28" s="23">
        <f t="shared" si="5"/>
        <v>0</v>
      </c>
      <c r="L28" s="23">
        <f t="shared" si="5"/>
        <v>0</v>
      </c>
      <c r="M28" s="23">
        <f t="shared" si="5"/>
        <v>0</v>
      </c>
      <c r="N28" s="23">
        <f t="shared" si="5"/>
        <v>0</v>
      </c>
      <c r="O28" s="23">
        <f t="shared" si="5"/>
        <v>0</v>
      </c>
      <c r="P28" s="24">
        <f t="shared" si="5"/>
        <v>68712781.109999985</v>
      </c>
    </row>
    <row r="29" spans="1:16" x14ac:dyDescent="0.25">
      <c r="A29" s="25" t="s">
        <v>40</v>
      </c>
      <c r="B29" s="29">
        <f>+'[1]P1 Presupuesto Aprobado'!D29</f>
        <v>20200000</v>
      </c>
      <c r="C29" s="27">
        <v>20200000</v>
      </c>
      <c r="D29" s="27">
        <v>0</v>
      </c>
      <c r="E29" s="27">
        <v>455720</v>
      </c>
      <c r="F29" s="27">
        <v>327372.5</v>
      </c>
      <c r="G29" s="27">
        <v>380189.12</v>
      </c>
      <c r="H29" s="27">
        <v>1857060.46</v>
      </c>
      <c r="I29" s="27">
        <v>6779.28</v>
      </c>
      <c r="N29" s="27"/>
      <c r="O29" s="27"/>
      <c r="P29" s="27">
        <f t="shared" si="2"/>
        <v>3027121.36</v>
      </c>
    </row>
    <row r="30" spans="1:16" x14ac:dyDescent="0.25">
      <c r="A30" s="25" t="s">
        <v>41</v>
      </c>
      <c r="B30" s="29">
        <f>+'[1]P1 Presupuesto Aprobado'!D30</f>
        <v>2000000</v>
      </c>
      <c r="C30" s="27">
        <v>2000000</v>
      </c>
      <c r="D30" s="27">
        <v>0</v>
      </c>
      <c r="E30" s="27">
        <v>0</v>
      </c>
      <c r="F30" s="27">
        <v>135759</v>
      </c>
      <c r="G30" s="27">
        <v>148680</v>
      </c>
      <c r="H30" s="27">
        <v>31255.599999999999</v>
      </c>
      <c r="I30" s="27">
        <v>177000</v>
      </c>
      <c r="N30" s="27"/>
      <c r="O30" s="27"/>
      <c r="P30" s="27">
        <f t="shared" si="2"/>
        <v>492694.6</v>
      </c>
    </row>
    <row r="31" spans="1:16" x14ac:dyDescent="0.25">
      <c r="A31" s="25" t="s">
        <v>42</v>
      </c>
      <c r="B31" s="29">
        <f>+'[1]P1 Presupuesto Aprobado'!D31</f>
        <v>8000000</v>
      </c>
      <c r="C31" s="27">
        <v>8000000</v>
      </c>
      <c r="D31" s="27">
        <v>0</v>
      </c>
      <c r="E31" s="27">
        <v>35400</v>
      </c>
      <c r="F31" s="27">
        <v>244842.63</v>
      </c>
      <c r="G31" s="27">
        <v>998958.5</v>
      </c>
      <c r="H31" s="27">
        <v>369470.63</v>
      </c>
      <c r="I31" s="27">
        <v>28999.68</v>
      </c>
      <c r="N31" s="27"/>
      <c r="O31" s="27"/>
      <c r="P31" s="27">
        <f t="shared" si="2"/>
        <v>1677671.4399999997</v>
      </c>
    </row>
    <row r="32" spans="1:16" x14ac:dyDescent="0.25">
      <c r="A32" s="25" t="s">
        <v>43</v>
      </c>
      <c r="B32" s="29">
        <f>+'[1]P1 Presupuesto Aprobado'!D32</f>
        <v>48000000</v>
      </c>
      <c r="C32" s="27">
        <v>48000000</v>
      </c>
      <c r="D32" s="27">
        <v>0</v>
      </c>
      <c r="E32" s="27">
        <v>4345593.0999999996</v>
      </c>
      <c r="F32" s="27">
        <v>5899452.6900000004</v>
      </c>
      <c r="G32" s="27">
        <v>4509363.1100000003</v>
      </c>
      <c r="H32" s="27">
        <v>8055537.5</v>
      </c>
      <c r="I32" s="27">
        <v>5200470.6399999997</v>
      </c>
      <c r="N32" s="27"/>
      <c r="O32" s="27"/>
      <c r="P32" s="27">
        <f t="shared" si="2"/>
        <v>28010417.039999999</v>
      </c>
    </row>
    <row r="33" spans="1:16" x14ac:dyDescent="0.25">
      <c r="A33" s="25" t="s">
        <v>44</v>
      </c>
      <c r="B33" s="29">
        <f>+'[1]P1 Presupuesto Aprobado'!D33</f>
        <v>9250000</v>
      </c>
      <c r="C33" s="27">
        <v>9250000</v>
      </c>
      <c r="D33" s="27">
        <v>0</v>
      </c>
      <c r="E33" s="27">
        <v>0</v>
      </c>
      <c r="F33" s="27">
        <v>0</v>
      </c>
      <c r="G33" s="27">
        <v>3305</v>
      </c>
      <c r="H33" s="27">
        <v>0</v>
      </c>
      <c r="I33" s="27">
        <v>0</v>
      </c>
      <c r="N33" s="27"/>
      <c r="O33" s="27"/>
      <c r="P33" s="27">
        <f t="shared" si="2"/>
        <v>3305</v>
      </c>
    </row>
    <row r="34" spans="1:16" x14ac:dyDescent="0.25">
      <c r="A34" s="25" t="s">
        <v>45</v>
      </c>
      <c r="B34" s="29">
        <f>+'[1]P1 Presupuesto Aprobado'!D34</f>
        <v>11100000</v>
      </c>
      <c r="C34" s="27">
        <v>11100000</v>
      </c>
      <c r="D34" s="27">
        <v>0</v>
      </c>
      <c r="E34" s="27">
        <v>0</v>
      </c>
      <c r="F34" s="27">
        <v>0</v>
      </c>
      <c r="G34" s="27">
        <v>23122.61</v>
      </c>
      <c r="H34" s="27">
        <v>31857.91</v>
      </c>
      <c r="I34" s="27">
        <v>0</v>
      </c>
      <c r="N34" s="27"/>
      <c r="O34" s="27"/>
      <c r="P34" s="27">
        <f t="shared" si="2"/>
        <v>54980.520000000004</v>
      </c>
    </row>
    <row r="35" spans="1:16" x14ac:dyDescent="0.25">
      <c r="A35" s="25" t="s">
        <v>46</v>
      </c>
      <c r="B35" s="29">
        <f>+'[1]P1 Presupuesto Aprobado'!D35</f>
        <v>98800000</v>
      </c>
      <c r="C35" s="27">
        <v>101538524.31</v>
      </c>
      <c r="D35" s="27">
        <v>0</v>
      </c>
      <c r="E35" s="27">
        <v>180720</v>
      </c>
      <c r="F35" s="27">
        <v>2848533.79</v>
      </c>
      <c r="G35" s="27">
        <v>3478574.34</v>
      </c>
      <c r="H35" s="27">
        <v>2726649.25</v>
      </c>
      <c r="I35" s="27">
        <v>1286274.73</v>
      </c>
      <c r="N35" s="27"/>
      <c r="O35" s="27"/>
      <c r="P35" s="27">
        <f t="shared" si="2"/>
        <v>10520752.109999999</v>
      </c>
    </row>
    <row r="36" spans="1:16" x14ac:dyDescent="0.25">
      <c r="A36" s="25" t="s">
        <v>47</v>
      </c>
      <c r="B36" s="29">
        <f>+'[1]P1 Presupuesto Aprobado'!D36</f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N36" s="27"/>
      <c r="O36" s="27"/>
      <c r="P36" s="27">
        <f t="shared" si="2"/>
        <v>0</v>
      </c>
    </row>
    <row r="37" spans="1:16" x14ac:dyDescent="0.25">
      <c r="A37" s="25" t="s">
        <v>48</v>
      </c>
      <c r="B37" s="29">
        <f>+'[1]P1 Presupuesto Aprobado'!D37</f>
        <v>71200000</v>
      </c>
      <c r="C37" s="27">
        <v>71200000</v>
      </c>
      <c r="D37" s="27">
        <v>0</v>
      </c>
      <c r="E37" s="27">
        <v>1288225.74</v>
      </c>
      <c r="F37" s="27">
        <v>4305261.84</v>
      </c>
      <c r="G37" s="27">
        <v>7740905.0199999996</v>
      </c>
      <c r="H37" s="27">
        <v>7557245.8700000001</v>
      </c>
      <c r="I37" s="27">
        <v>4034200.57</v>
      </c>
      <c r="N37" s="27"/>
      <c r="O37" s="27"/>
      <c r="P37" s="27">
        <f t="shared" si="2"/>
        <v>24925839.039999999</v>
      </c>
    </row>
    <row r="38" spans="1:16" x14ac:dyDescent="0.25">
      <c r="A38" s="22" t="s">
        <v>49</v>
      </c>
      <c r="B38" s="23">
        <f>+B39+B40+B41+B42+B43+B44+B45+B46</f>
        <v>2000000</v>
      </c>
      <c r="C38" s="23">
        <f>+C39+C40+C41+C42+C43+C44+C45+C46</f>
        <v>2000000</v>
      </c>
      <c r="D38" s="23">
        <f t="shared" ref="D38:P38" si="6">+D39+D40+D41+D42+D43+D44+D45+D46</f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4">
        <f t="shared" si="6"/>
        <v>0</v>
      </c>
    </row>
    <row r="39" spans="1:16" x14ac:dyDescent="0.25">
      <c r="A39" s="25" t="s">
        <v>50</v>
      </c>
      <c r="B39" s="29">
        <f>+'[1]P1 Presupuesto Aprobado'!D39</f>
        <v>2000000</v>
      </c>
      <c r="C39" s="27">
        <f>+B39</f>
        <v>2000000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N39" s="27"/>
      <c r="O39" s="27"/>
      <c r="P39" s="27">
        <f t="shared" si="2"/>
        <v>0</v>
      </c>
    </row>
    <row r="40" spans="1:16" x14ac:dyDescent="0.25">
      <c r="A40" s="25" t="s">
        <v>51</v>
      </c>
      <c r="N40" s="27"/>
      <c r="O40" s="27"/>
    </row>
    <row r="41" spans="1:16" x14ac:dyDescent="0.25">
      <c r="A41" s="25" t="s">
        <v>52</v>
      </c>
      <c r="N41" s="27"/>
      <c r="O41" s="27"/>
    </row>
    <row r="42" spans="1:16" x14ac:dyDescent="0.25">
      <c r="A42" s="25" t="s">
        <v>53</v>
      </c>
      <c r="N42" s="27"/>
      <c r="O42" s="27"/>
    </row>
    <row r="43" spans="1:16" x14ac:dyDescent="0.25">
      <c r="A43" s="25" t="s">
        <v>54</v>
      </c>
      <c r="N43" s="27"/>
      <c r="O43" s="27"/>
    </row>
    <row r="44" spans="1:16" x14ac:dyDescent="0.25">
      <c r="A44" s="25" t="s">
        <v>55</v>
      </c>
      <c r="N44" s="27"/>
      <c r="O44" s="27"/>
    </row>
    <row r="45" spans="1:16" x14ac:dyDescent="0.25">
      <c r="A45" s="25" t="s">
        <v>56</v>
      </c>
      <c r="N45" s="27"/>
      <c r="O45" s="27"/>
    </row>
    <row r="46" spans="1:16" x14ac:dyDescent="0.25">
      <c r="A46" s="25" t="s">
        <v>57</v>
      </c>
      <c r="N46" s="27"/>
      <c r="O46" s="27"/>
    </row>
    <row r="47" spans="1:16" x14ac:dyDescent="0.25">
      <c r="A47" s="22" t="s">
        <v>58</v>
      </c>
      <c r="B47" s="23"/>
      <c r="C47" s="23"/>
      <c r="N47" s="27"/>
      <c r="O47" s="27"/>
    </row>
    <row r="48" spans="1:16" x14ac:dyDescent="0.25">
      <c r="A48" s="25" t="s">
        <v>59</v>
      </c>
      <c r="N48" s="27"/>
      <c r="O48" s="27"/>
    </row>
    <row r="49" spans="1:16" x14ac:dyDescent="0.25">
      <c r="A49" s="25" t="s">
        <v>60</v>
      </c>
      <c r="N49" s="27"/>
      <c r="O49" s="27"/>
    </row>
    <row r="50" spans="1:16" x14ac:dyDescent="0.25">
      <c r="A50" s="25" t="s">
        <v>61</v>
      </c>
      <c r="N50" s="27"/>
      <c r="O50" s="27"/>
    </row>
    <row r="51" spans="1:16" x14ac:dyDescent="0.25">
      <c r="A51" s="25" t="s">
        <v>62</v>
      </c>
      <c r="N51" s="27"/>
      <c r="O51" s="27"/>
    </row>
    <row r="52" spans="1:16" x14ac:dyDescent="0.25">
      <c r="A52" s="25" t="s">
        <v>63</v>
      </c>
      <c r="N52" s="27"/>
      <c r="O52" s="27"/>
    </row>
    <row r="53" spans="1:16" x14ac:dyDescent="0.25">
      <c r="A53" s="25" t="s">
        <v>64</v>
      </c>
      <c r="N53" s="27"/>
      <c r="O53" s="27"/>
    </row>
    <row r="54" spans="1:16" x14ac:dyDescent="0.25">
      <c r="A54" s="22" t="s">
        <v>65</v>
      </c>
      <c r="B54" s="23">
        <f>+B55+B56+B57+B58+B59+B60+B61+B62+B63</f>
        <v>27300000</v>
      </c>
      <c r="C54" s="23">
        <f>+C55+C56+C57+C58+C59+C60+C61+C62+C63</f>
        <v>31429999.949999999</v>
      </c>
      <c r="D54" s="23">
        <f t="shared" ref="D54:P54" si="7">+D55+D56+D57+D58+D59+D60+D61+D62+D63</f>
        <v>0</v>
      </c>
      <c r="E54" s="23">
        <f t="shared" si="7"/>
        <v>22494.68</v>
      </c>
      <c r="F54" s="23">
        <f t="shared" si="7"/>
        <v>349422.5</v>
      </c>
      <c r="G54" s="23">
        <f t="shared" si="7"/>
        <v>647984.02</v>
      </c>
      <c r="H54" s="23">
        <f t="shared" si="7"/>
        <v>33040</v>
      </c>
      <c r="I54" s="23">
        <f t="shared" si="7"/>
        <v>3116368</v>
      </c>
      <c r="J54" s="23">
        <f t="shared" si="7"/>
        <v>0</v>
      </c>
      <c r="K54" s="23">
        <f t="shared" si="7"/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4">
        <f t="shared" si="7"/>
        <v>4169309.2</v>
      </c>
    </row>
    <row r="55" spans="1:16" x14ac:dyDescent="0.25">
      <c r="A55" s="25" t="s">
        <v>66</v>
      </c>
      <c r="B55" s="29">
        <f>+'[1]P1 Presupuesto Aprobado'!D55</f>
        <v>11500000</v>
      </c>
      <c r="C55" s="27">
        <f>+B55</f>
        <v>11500000</v>
      </c>
      <c r="D55" s="27">
        <v>0</v>
      </c>
      <c r="E55" s="27">
        <v>0</v>
      </c>
      <c r="F55" s="27">
        <v>0</v>
      </c>
      <c r="G55" s="27">
        <v>414500.02</v>
      </c>
      <c r="H55" s="27">
        <v>0</v>
      </c>
      <c r="I55" s="27">
        <v>1180000</v>
      </c>
      <c r="N55" s="27"/>
      <c r="O55" s="27"/>
      <c r="P55" s="27">
        <f t="shared" ref="P55:P63" si="8">+D55+E55+F55+G55+H55+I55+J55+K55+L55+M55+N55+O55</f>
        <v>1594500.02</v>
      </c>
    </row>
    <row r="56" spans="1:16" x14ac:dyDescent="0.25">
      <c r="A56" s="25" t="s">
        <v>67</v>
      </c>
      <c r="B56" s="29">
        <f>+'[1]P1 Presupuesto Aprobado'!D56</f>
        <v>300000</v>
      </c>
      <c r="C56" s="27">
        <f t="shared" ref="C56:C63" si="9">+B56</f>
        <v>300000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N56" s="27"/>
      <c r="O56" s="27"/>
      <c r="P56" s="27">
        <f t="shared" si="8"/>
        <v>0</v>
      </c>
    </row>
    <row r="57" spans="1:16" x14ac:dyDescent="0.25">
      <c r="A57" s="25" t="s">
        <v>68</v>
      </c>
      <c r="B57" s="29">
        <f>+'[1]P1 Presupuesto Aprobado'!D57</f>
        <v>6000000</v>
      </c>
      <c r="C57" s="27">
        <f t="shared" si="9"/>
        <v>6000000</v>
      </c>
      <c r="D57" s="27">
        <v>0</v>
      </c>
      <c r="E57" s="27">
        <v>22494.68</v>
      </c>
      <c r="F57" s="27">
        <v>229062.5</v>
      </c>
      <c r="G57" s="27">
        <v>181484</v>
      </c>
      <c r="H57" s="27">
        <v>33040</v>
      </c>
      <c r="I57" s="27">
        <v>0</v>
      </c>
      <c r="N57" s="27"/>
      <c r="O57" s="27"/>
      <c r="P57" s="27">
        <f t="shared" si="8"/>
        <v>466081.18</v>
      </c>
    </row>
    <row r="58" spans="1:16" x14ac:dyDescent="0.25">
      <c r="A58" s="25" t="s">
        <v>69</v>
      </c>
      <c r="B58" s="29">
        <f>+'[1]P1 Presupuesto Aprobado'!D58</f>
        <v>0</v>
      </c>
      <c r="C58" s="27">
        <f t="shared" si="9"/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N58" s="27"/>
      <c r="O58" s="27"/>
      <c r="P58" s="27">
        <f t="shared" si="8"/>
        <v>0</v>
      </c>
    </row>
    <row r="59" spans="1:16" x14ac:dyDescent="0.25">
      <c r="A59" s="25" t="s">
        <v>70</v>
      </c>
      <c r="B59" s="29">
        <f>+'[1]P1 Presupuesto Aprobado'!D59</f>
        <v>9500000</v>
      </c>
      <c r="C59" s="27">
        <f t="shared" si="9"/>
        <v>9500000</v>
      </c>
      <c r="D59" s="27">
        <v>0</v>
      </c>
      <c r="E59" s="27">
        <v>0</v>
      </c>
      <c r="F59" s="27">
        <v>120360</v>
      </c>
      <c r="G59" s="27">
        <v>52000</v>
      </c>
      <c r="H59" s="27">
        <v>0</v>
      </c>
      <c r="I59" s="27">
        <v>1936368</v>
      </c>
      <c r="N59" s="27"/>
      <c r="O59" s="27"/>
      <c r="P59" s="27">
        <f t="shared" si="8"/>
        <v>2108728</v>
      </c>
    </row>
    <row r="60" spans="1:16" x14ac:dyDescent="0.25">
      <c r="A60" s="25" t="s">
        <v>71</v>
      </c>
      <c r="B60" s="29">
        <f>+'[1]P1 Presupuesto Aprobado'!D60</f>
        <v>0</v>
      </c>
      <c r="C60" s="27">
        <f t="shared" si="9"/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N60" s="27"/>
      <c r="O60" s="27"/>
      <c r="P60" s="27">
        <f t="shared" si="8"/>
        <v>0</v>
      </c>
    </row>
    <row r="61" spans="1:16" x14ac:dyDescent="0.25">
      <c r="A61" s="25" t="s">
        <v>72</v>
      </c>
      <c r="B61" s="29">
        <f>+'[1]P1 Presupuesto Aprobado'!D61</f>
        <v>0</v>
      </c>
      <c r="C61" s="27">
        <f t="shared" si="9"/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N61" s="27"/>
      <c r="O61" s="27"/>
      <c r="P61" s="27">
        <f t="shared" si="8"/>
        <v>0</v>
      </c>
    </row>
    <row r="62" spans="1:16" x14ac:dyDescent="0.25">
      <c r="A62" s="25" t="s">
        <v>73</v>
      </c>
      <c r="B62" s="29">
        <f>+'[1]P1 Presupuesto Aprobado'!D62</f>
        <v>0</v>
      </c>
      <c r="C62" s="27">
        <f>+'[1]P1 Presupuesto Aprobado'!E62</f>
        <v>4129999.95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N62" s="27"/>
      <c r="O62" s="27"/>
      <c r="P62" s="27">
        <f t="shared" si="8"/>
        <v>0</v>
      </c>
    </row>
    <row r="63" spans="1:16" x14ac:dyDescent="0.25">
      <c r="A63" s="25" t="s">
        <v>74</v>
      </c>
      <c r="B63" s="29">
        <f>+'[1]P1 Presupuesto Aprobado'!D63</f>
        <v>0</v>
      </c>
      <c r="C63" s="27">
        <f t="shared" si="9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N63" s="27"/>
      <c r="O63" s="27"/>
      <c r="P63" s="27">
        <f t="shared" si="8"/>
        <v>0</v>
      </c>
    </row>
    <row r="64" spans="1:16" x14ac:dyDescent="0.25">
      <c r="A64" s="22" t="s">
        <v>75</v>
      </c>
      <c r="B64" s="23"/>
      <c r="C64" s="23"/>
      <c r="N64" s="27"/>
      <c r="O64" s="27"/>
    </row>
    <row r="65" spans="1:16" x14ac:dyDescent="0.25">
      <c r="A65" s="25" t="s">
        <v>76</v>
      </c>
      <c r="N65" s="27"/>
      <c r="O65" s="27"/>
    </row>
    <row r="66" spans="1:16" x14ac:dyDescent="0.25">
      <c r="A66" s="25" t="s">
        <v>77</v>
      </c>
      <c r="N66" s="27"/>
      <c r="O66" s="27"/>
    </row>
    <row r="67" spans="1:16" x14ac:dyDescent="0.25">
      <c r="A67" s="25" t="s">
        <v>78</v>
      </c>
      <c r="N67" s="27"/>
      <c r="O67" s="27"/>
    </row>
    <row r="68" spans="1:16" x14ac:dyDescent="0.25">
      <c r="A68" s="25" t="s">
        <v>79</v>
      </c>
      <c r="N68" s="27"/>
      <c r="O68" s="27"/>
    </row>
    <row r="69" spans="1:16" x14ac:dyDescent="0.25">
      <c r="A69" s="22" t="s">
        <v>80</v>
      </c>
      <c r="B69" s="23"/>
      <c r="C69" s="23"/>
      <c r="N69" s="27"/>
      <c r="O69" s="27"/>
    </row>
    <row r="70" spans="1:16" x14ac:dyDescent="0.25">
      <c r="A70" s="25" t="s">
        <v>81</v>
      </c>
      <c r="N70" s="27"/>
      <c r="O70" s="27"/>
    </row>
    <row r="71" spans="1:16" x14ac:dyDescent="0.25">
      <c r="A71" s="25" t="s">
        <v>82</v>
      </c>
      <c r="N71" s="27"/>
      <c r="O71" s="27"/>
    </row>
    <row r="72" spans="1:16" x14ac:dyDescent="0.25">
      <c r="A72" s="22" t="s">
        <v>83</v>
      </c>
      <c r="B72" s="23"/>
      <c r="C72" s="23"/>
      <c r="N72" s="27"/>
      <c r="O72" s="27"/>
    </row>
    <row r="73" spans="1:16" x14ac:dyDescent="0.25">
      <c r="A73" s="25" t="s">
        <v>84</v>
      </c>
      <c r="N73" s="27"/>
      <c r="O73" s="27"/>
    </row>
    <row r="74" spans="1:16" x14ac:dyDescent="0.25">
      <c r="A74" s="25" t="s">
        <v>85</v>
      </c>
      <c r="N74" s="27"/>
      <c r="O74" s="27"/>
    </row>
    <row r="75" spans="1:16" x14ac:dyDescent="0.25">
      <c r="A75" s="25" t="s">
        <v>86</v>
      </c>
      <c r="N75" s="27"/>
      <c r="O75" s="27"/>
    </row>
    <row r="76" spans="1:16" x14ac:dyDescent="0.25">
      <c r="A76" s="19" t="s">
        <v>87</v>
      </c>
      <c r="B76" s="20">
        <f>+B54+B38+B28+B18+B12</f>
        <v>737637990</v>
      </c>
      <c r="C76" s="20">
        <f>+C54+C38+C28+C18+C12</f>
        <v>778773550.13999999</v>
      </c>
      <c r="D76" s="20">
        <f t="shared" ref="D76:P76" si="10">+D54+D38+D28+D18+D12</f>
        <v>25819251.41</v>
      </c>
      <c r="E76" s="20">
        <f t="shared" si="10"/>
        <v>34397767.020000003</v>
      </c>
      <c r="F76" s="20">
        <f t="shared" si="10"/>
        <v>42355316.170000002</v>
      </c>
      <c r="G76" s="20">
        <f t="shared" si="10"/>
        <v>48193531.459999993</v>
      </c>
      <c r="H76" s="20">
        <f t="shared" si="10"/>
        <v>60419441.25</v>
      </c>
      <c r="I76" s="20">
        <f t="shared" si="10"/>
        <v>43965935.5</v>
      </c>
      <c r="J76" s="20">
        <f t="shared" si="10"/>
        <v>0</v>
      </c>
      <c r="K76" s="20">
        <f t="shared" si="10"/>
        <v>0</v>
      </c>
      <c r="L76" s="20">
        <f>+L54+L38+L28+L18+L12</f>
        <v>0</v>
      </c>
      <c r="M76" s="20">
        <f t="shared" si="10"/>
        <v>0</v>
      </c>
      <c r="N76" s="20">
        <f t="shared" si="10"/>
        <v>0</v>
      </c>
      <c r="O76" s="20">
        <f t="shared" si="10"/>
        <v>0</v>
      </c>
      <c r="P76" s="30">
        <f t="shared" si="10"/>
        <v>255151242.81</v>
      </c>
    </row>
    <row r="77" spans="1:16" x14ac:dyDescent="0.25">
      <c r="A77" s="22" t="s">
        <v>88</v>
      </c>
      <c r="B77" s="23"/>
      <c r="C77" s="23"/>
    </row>
    <row r="78" spans="1:16" x14ac:dyDescent="0.25">
      <c r="A78" s="25" t="s">
        <v>89</v>
      </c>
    </row>
    <row r="79" spans="1:16" x14ac:dyDescent="0.25">
      <c r="A79" s="25" t="s">
        <v>90</v>
      </c>
    </row>
    <row r="80" spans="1:16" x14ac:dyDescent="0.25">
      <c r="A80" s="22" t="s">
        <v>91</v>
      </c>
      <c r="B80" s="23"/>
      <c r="C80" s="23"/>
    </row>
    <row r="81" spans="1:16" x14ac:dyDescent="0.25">
      <c r="A81" s="25" t="s">
        <v>92</v>
      </c>
    </row>
    <row r="82" spans="1:16" x14ac:dyDescent="0.25">
      <c r="A82" s="25" t="s">
        <v>93</v>
      </c>
    </row>
    <row r="83" spans="1:16" x14ac:dyDescent="0.25">
      <c r="A83" s="22" t="s">
        <v>94</v>
      </c>
      <c r="B83" s="23"/>
      <c r="C83" s="23"/>
    </row>
    <row r="84" spans="1:16" x14ac:dyDescent="0.25">
      <c r="A84" s="25" t="s">
        <v>95</v>
      </c>
    </row>
    <row r="85" spans="1:16" x14ac:dyDescent="0.25">
      <c r="A85" s="31" t="s">
        <v>96</v>
      </c>
      <c r="B85" s="32">
        <f>+B76</f>
        <v>737637990</v>
      </c>
      <c r="C85" s="32">
        <f t="shared" ref="C85:P85" si="11">+C76</f>
        <v>778773550.13999999</v>
      </c>
      <c r="D85" s="32">
        <f t="shared" si="11"/>
        <v>25819251.41</v>
      </c>
      <c r="E85" s="32">
        <f t="shared" si="11"/>
        <v>34397767.020000003</v>
      </c>
      <c r="F85" s="32">
        <f t="shared" si="11"/>
        <v>42355316.170000002</v>
      </c>
      <c r="G85" s="32">
        <f t="shared" si="11"/>
        <v>48193531.459999993</v>
      </c>
      <c r="H85" s="32">
        <f t="shared" si="11"/>
        <v>60419441.25</v>
      </c>
      <c r="I85" s="32">
        <f t="shared" si="11"/>
        <v>43965935.5</v>
      </c>
      <c r="J85" s="32">
        <f t="shared" si="11"/>
        <v>0</v>
      </c>
      <c r="K85" s="32">
        <f t="shared" si="11"/>
        <v>0</v>
      </c>
      <c r="L85" s="32">
        <f t="shared" si="11"/>
        <v>0</v>
      </c>
      <c r="M85" s="32">
        <f t="shared" si="11"/>
        <v>0</v>
      </c>
      <c r="N85" s="33">
        <f t="shared" si="11"/>
        <v>0</v>
      </c>
      <c r="O85" s="34">
        <f t="shared" si="11"/>
        <v>0</v>
      </c>
      <c r="P85" s="34">
        <f t="shared" si="11"/>
        <v>255151242.81</v>
      </c>
    </row>
    <row r="86" spans="1:16" ht="15.75" thickBot="1" x14ac:dyDescent="0.3">
      <c r="I86" s="35"/>
      <c r="J86" s="35"/>
    </row>
    <row r="87" spans="1:16" ht="15.75" thickBot="1" x14ac:dyDescent="0.3">
      <c r="A87" s="36" t="s">
        <v>97</v>
      </c>
      <c r="I87" s="35"/>
    </row>
    <row r="88" spans="1:16" ht="30.75" thickBot="1" x14ac:dyDescent="0.3">
      <c r="A88" s="37" t="s">
        <v>98</v>
      </c>
      <c r="I88" s="35"/>
    </row>
    <row r="89" spans="1:16" ht="60.75" thickBot="1" x14ac:dyDescent="0.3">
      <c r="A89" s="38" t="s">
        <v>99</v>
      </c>
    </row>
  </sheetData>
  <mergeCells count="9"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ageMargins left="0.7" right="0.7" top="0.75" bottom="0.75" header="0.3" footer="0.3"/>
  <pageSetup scale="4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2023-07-05T14:52:38Z</cp:lastPrinted>
  <dcterms:created xsi:type="dcterms:W3CDTF">2023-07-05T14:49:03Z</dcterms:created>
  <dcterms:modified xsi:type="dcterms:W3CDTF">2023-07-05T14:52:59Z</dcterms:modified>
</cp:coreProperties>
</file>