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  <externalReference r:id="rId6"/>
  </externalReferences>
  <calcPr calcId="144525"/>
</workbook>
</file>

<file path=xl/calcChain.xml><?xml version="1.0" encoding="utf-8"?>
<calcChain xmlns="http://schemas.openxmlformats.org/spreadsheetml/2006/main">
  <c r="N36" i="1" l="1"/>
  <c r="N241" i="1" l="1"/>
  <c r="N315" i="1" l="1"/>
  <c r="N283" i="1"/>
  <c r="N451" i="1" l="1"/>
  <c r="N448" i="1"/>
  <c r="N444" i="1"/>
  <c r="N440" i="1"/>
  <c r="N438" i="1"/>
  <c r="N417" i="1"/>
  <c r="N415" i="1"/>
  <c r="N413" i="1"/>
  <c r="N411" i="1"/>
  <c r="N410" i="1" s="1"/>
  <c r="N426" i="1"/>
  <c r="N424" i="1"/>
  <c r="N422" i="1"/>
  <c r="N420" i="1"/>
  <c r="N408" i="1"/>
  <c r="N400" i="1"/>
  <c r="N402" i="1"/>
  <c r="N404" i="1"/>
  <c r="N406" i="1"/>
  <c r="N266" i="1"/>
  <c r="N255" i="1"/>
  <c r="N257" i="1"/>
  <c r="N259" i="1"/>
  <c r="N261" i="1"/>
  <c r="N263" i="1"/>
  <c r="N228" i="1"/>
  <c r="N145" i="1"/>
  <c r="N147" i="1"/>
  <c r="N100" i="1"/>
  <c r="N91" i="1"/>
  <c r="N81" i="1"/>
  <c r="N105" i="1"/>
  <c r="N85" i="1"/>
  <c r="N89" i="1"/>
  <c r="N93" i="1"/>
  <c r="N87" i="1"/>
  <c r="N75" i="1"/>
  <c r="N419" i="1" l="1"/>
  <c r="N399" i="1"/>
  <c r="N254" i="1"/>
  <c r="O510" i="1"/>
  <c r="O511" i="1"/>
  <c r="N433" i="1" l="1"/>
  <c r="N431" i="1"/>
  <c r="N429" i="1"/>
  <c r="N339" i="1"/>
  <c r="N343" i="1"/>
  <c r="N335" i="1"/>
  <c r="N331" i="1"/>
  <c r="N329" i="1"/>
  <c r="N327" i="1"/>
  <c r="N234" i="1"/>
  <c r="N232" i="1"/>
  <c r="N225" i="1" l="1"/>
  <c r="N219" i="1"/>
  <c r="N221" i="1"/>
  <c r="N208" i="1"/>
  <c r="N204" i="1"/>
  <c r="N197" i="1"/>
  <c r="N188" i="1"/>
  <c r="N186" i="1"/>
  <c r="N184" i="1"/>
  <c r="N180" i="1"/>
  <c r="N177" i="1"/>
  <c r="N170" i="1"/>
  <c r="N162" i="1"/>
  <c r="N159" i="1"/>
  <c r="N157" i="1"/>
  <c r="N155" i="1"/>
  <c r="N153" i="1"/>
  <c r="N143" i="1"/>
  <c r="N138" i="1"/>
  <c r="N136" i="1"/>
  <c r="N126" i="1"/>
  <c r="N124" i="1"/>
  <c r="N122" i="1"/>
  <c r="N115" i="1"/>
  <c r="N113" i="1"/>
  <c r="N95" i="1"/>
  <c r="N98" i="1"/>
  <c r="N108" i="1"/>
  <c r="N103" i="1"/>
  <c r="N69" i="1"/>
  <c r="N60" i="1"/>
  <c r="N46" i="1"/>
  <c r="N17" i="1"/>
  <c r="N84" i="1" l="1"/>
  <c r="N161" i="1"/>
  <c r="N107" i="1"/>
  <c r="N102" i="1"/>
  <c r="N43" i="1"/>
  <c r="N446" i="1" l="1"/>
  <c r="N442" i="1"/>
  <c r="N435" i="1" l="1"/>
  <c r="N325" i="1"/>
  <c r="N319" i="1"/>
  <c r="N317" i="1"/>
  <c r="N302" i="1"/>
  <c r="N294" i="1"/>
  <c r="N276" i="1"/>
  <c r="N265" i="1" s="1"/>
  <c r="N250" i="1"/>
  <c r="N237" i="1"/>
  <c r="N182" i="1"/>
  <c r="N140" i="1"/>
  <c r="N132" i="1"/>
  <c r="N117" i="1"/>
  <c r="N398" i="1" l="1"/>
  <c r="N314" i="1"/>
  <c r="N293" i="1"/>
  <c r="N249" i="1"/>
  <c r="N121" i="1"/>
  <c r="N79" i="1"/>
  <c r="N77" i="1"/>
  <c r="N74" i="1" l="1"/>
  <c r="N34" i="1"/>
  <c r="N246" i="1" l="1"/>
  <c r="N243" i="1"/>
  <c r="N239" i="1"/>
  <c r="N230" i="1"/>
  <c r="N216" i="1"/>
  <c r="N192" i="1"/>
  <c r="N179" i="1" s="1"/>
  <c r="N152" i="1"/>
  <c r="N151" i="1" s="1"/>
  <c r="N142" i="1" s="1"/>
  <c r="N119" i="1"/>
  <c r="N67" i="1"/>
  <c r="N64" i="1"/>
  <c r="N63" i="1" s="1"/>
  <c r="N59" i="1" s="1"/>
  <c r="N41" i="1"/>
  <c r="N29" i="1"/>
  <c r="N236" i="1" l="1"/>
  <c r="N215" i="1"/>
  <c r="N112" i="1"/>
  <c r="N66" i="1"/>
  <c r="O66" i="1" s="1"/>
  <c r="N24" i="1"/>
  <c r="N16" i="1" l="1"/>
  <c r="L24" i="1"/>
  <c r="L32" i="1"/>
  <c r="L34" i="1"/>
  <c r="L36" i="1"/>
  <c r="L41" i="1"/>
  <c r="L43" i="1"/>
  <c r="L44" i="1"/>
  <c r="L46" i="1"/>
  <c r="L47" i="1"/>
  <c r="L48" i="1"/>
  <c r="L49" i="1"/>
  <c r="L50" i="1"/>
  <c r="L57" i="1"/>
  <c r="L59" i="1"/>
  <c r="L60" i="1"/>
  <c r="L63" i="1"/>
  <c r="L66" i="1"/>
  <c r="L67" i="1"/>
  <c r="L69" i="1"/>
  <c r="L74" i="1"/>
  <c r="L75" i="1"/>
  <c r="L77" i="1"/>
  <c r="L79" i="1"/>
  <c r="L81" i="1"/>
  <c r="L83" i="1"/>
  <c r="L84" i="1"/>
  <c r="L85" i="1"/>
  <c r="L87" i="1"/>
  <c r="L89" i="1"/>
  <c r="L91" i="1"/>
  <c r="L93" i="1"/>
  <c r="L95" i="1"/>
  <c r="L98" i="1"/>
  <c r="L100" i="1"/>
  <c r="L102" i="1"/>
  <c r="L103" i="1"/>
  <c r="L105" i="1"/>
  <c r="L107" i="1"/>
  <c r="L108" i="1"/>
  <c r="L110" i="1"/>
  <c r="L112" i="1"/>
  <c r="L113" i="1"/>
  <c r="L115" i="1"/>
  <c r="L117" i="1"/>
  <c r="L119" i="1"/>
  <c r="L121" i="1"/>
  <c r="L122" i="1"/>
  <c r="L124" i="1"/>
  <c r="L126" i="1"/>
  <c r="L132" i="1"/>
  <c r="L136" i="1"/>
  <c r="L140" i="1"/>
  <c r="L142" i="1"/>
  <c r="L143" i="1"/>
  <c r="L145" i="1"/>
  <c r="L147" i="1"/>
  <c r="L149" i="1"/>
  <c r="L161" i="1"/>
  <c r="L162" i="1"/>
  <c r="L170" i="1"/>
  <c r="L177" i="1"/>
  <c r="L179" i="1"/>
  <c r="L180" i="1"/>
  <c r="L182" i="1"/>
  <c r="L184" i="1"/>
  <c r="L186" i="1"/>
  <c r="L188" i="1"/>
  <c r="L192" i="1"/>
  <c r="L197" i="1"/>
  <c r="L204" i="1"/>
  <c r="L208" i="1"/>
  <c r="L214" i="1"/>
  <c r="L215" i="1"/>
  <c r="L216" i="1"/>
  <c r="L221" i="1"/>
  <c r="L227" i="1"/>
  <c r="L236" i="1"/>
  <c r="L237" i="1"/>
  <c r="L249" i="1"/>
  <c r="L254" i="1"/>
  <c r="L265" i="1"/>
  <c r="L293" i="1"/>
  <c r="L309" i="1"/>
  <c r="L310" i="1"/>
  <c r="L312" i="1"/>
  <c r="L314" i="1"/>
  <c r="L333" i="1"/>
  <c r="L334" i="1"/>
  <c r="L346" i="1"/>
  <c r="L350" i="1"/>
  <c r="L353" i="1"/>
  <c r="L361" i="1"/>
  <c r="L366" i="1"/>
  <c r="L369" i="1"/>
  <c r="L371" i="1"/>
  <c r="L373" i="1"/>
  <c r="L375" i="1"/>
  <c r="L378" i="1"/>
  <c r="L380" i="1"/>
  <c r="L382" i="1"/>
  <c r="L391" i="1"/>
  <c r="L392" i="1"/>
  <c r="L396" i="1"/>
  <c r="L398" i="1"/>
  <c r="L399" i="1"/>
  <c r="L410" i="1"/>
  <c r="L413" i="1"/>
  <c r="L419" i="1"/>
  <c r="L428" i="1"/>
  <c r="L435" i="1"/>
  <c r="L450" i="1"/>
  <c r="L451" i="1"/>
  <c r="L455" i="1"/>
  <c r="L474" i="1"/>
  <c r="L475" i="1"/>
  <c r="L477" i="1"/>
  <c r="L479" i="1"/>
  <c r="L481" i="1"/>
  <c r="L482" i="1"/>
  <c r="L493" i="1"/>
  <c r="L506" i="1"/>
  <c r="L16" i="1"/>
  <c r="L17" i="1"/>
  <c r="L15" i="1"/>
  <c r="L14" i="1"/>
  <c r="M474" i="1"/>
  <c r="O474" i="1" s="1"/>
  <c r="M475" i="1"/>
  <c r="O475" i="1" s="1"/>
  <c r="M477" i="1"/>
  <c r="O477" i="1" s="1"/>
  <c r="M479" i="1"/>
  <c r="O479" i="1" s="1"/>
  <c r="M481" i="1"/>
  <c r="O481" i="1" s="1"/>
  <c r="M482" i="1"/>
  <c r="O482" i="1" s="1"/>
  <c r="M493" i="1"/>
  <c r="O493" i="1" s="1"/>
  <c r="M506" i="1"/>
  <c r="O506" i="1" s="1"/>
  <c r="J511" i="1"/>
  <c r="J509" i="1" s="1"/>
  <c r="J508" i="1" s="1"/>
  <c r="J507" i="1" s="1"/>
  <c r="J506" i="1" s="1"/>
  <c r="J505" i="1" s="1"/>
  <c r="J504" i="1" s="1"/>
  <c r="J503" i="1" s="1"/>
  <c r="J502" i="1" s="1"/>
  <c r="J501" i="1" s="1"/>
  <c r="J500" i="1" s="1"/>
  <c r="J499" i="1" s="1"/>
  <c r="J498" i="1" s="1"/>
  <c r="J497" i="1" s="1"/>
  <c r="J496" i="1" s="1"/>
  <c r="J495" i="1" s="1"/>
  <c r="J494" i="1" s="1"/>
  <c r="J493" i="1" s="1"/>
  <c r="J492" i="1" s="1"/>
  <c r="J491" i="1" s="1"/>
  <c r="J490" i="1" s="1"/>
  <c r="J489" i="1" s="1"/>
  <c r="J488" i="1" s="1"/>
  <c r="J487" i="1" s="1"/>
  <c r="J486" i="1" s="1"/>
  <c r="J485" i="1" s="1"/>
  <c r="J484" i="1" s="1"/>
  <c r="J483" i="1" s="1"/>
  <c r="J482" i="1" s="1"/>
  <c r="J481" i="1" s="1"/>
  <c r="J480" i="1" s="1"/>
  <c r="J479" i="1" s="1"/>
  <c r="J478" i="1" s="1"/>
  <c r="J477" i="1" s="1"/>
  <c r="J476" i="1" s="1"/>
  <c r="J475" i="1" s="1"/>
  <c r="J474" i="1" s="1"/>
  <c r="J473" i="1" s="1"/>
  <c r="J472" i="1" s="1"/>
  <c r="J471" i="1" s="1"/>
  <c r="J470" i="1" s="1"/>
  <c r="J469" i="1" s="1"/>
  <c r="J468" i="1" s="1"/>
  <c r="J467" i="1" s="1"/>
  <c r="J466" i="1" s="1"/>
  <c r="J465" i="1" s="1"/>
  <c r="J464" i="1" s="1"/>
  <c r="J463" i="1" s="1"/>
  <c r="J462" i="1" s="1"/>
  <c r="J461" i="1" s="1"/>
  <c r="J460" i="1" s="1"/>
  <c r="J459" i="1" s="1"/>
  <c r="J458" i="1" s="1"/>
  <c r="J457" i="1" s="1"/>
  <c r="J456" i="1" s="1"/>
  <c r="J455" i="1" s="1"/>
  <c r="J454" i="1" s="1"/>
  <c r="J453" i="1" s="1"/>
  <c r="J452" i="1" s="1"/>
  <c r="J451" i="1" s="1"/>
  <c r="J450" i="1" s="1"/>
  <c r="J449" i="1" s="1"/>
  <c r="J448" i="1" s="1"/>
  <c r="J447" i="1" s="1"/>
  <c r="J446" i="1" s="1"/>
  <c r="J445" i="1" s="1"/>
  <c r="J444" i="1" s="1"/>
  <c r="J443" i="1" s="1"/>
  <c r="J442" i="1" s="1"/>
  <c r="J441" i="1" s="1"/>
  <c r="J440" i="1" s="1"/>
  <c r="J439" i="1" s="1"/>
  <c r="J438" i="1" s="1"/>
  <c r="J437" i="1" s="1"/>
  <c r="J436" i="1" s="1"/>
  <c r="J435" i="1" s="1"/>
  <c r="J434" i="1" s="1"/>
  <c r="J433" i="1" s="1"/>
  <c r="J432" i="1" s="1"/>
  <c r="J431" i="1" s="1"/>
  <c r="J430" i="1" s="1"/>
  <c r="J429" i="1" s="1"/>
  <c r="J428" i="1" s="1"/>
  <c r="J427" i="1" s="1"/>
  <c r="J426" i="1" s="1"/>
  <c r="J425" i="1" s="1"/>
  <c r="J424" i="1" s="1"/>
  <c r="J423" i="1" s="1"/>
  <c r="J422" i="1" s="1"/>
  <c r="J421" i="1" s="1"/>
  <c r="J420" i="1" s="1"/>
  <c r="J419" i="1" s="1"/>
  <c r="J418" i="1" s="1"/>
  <c r="J417" i="1" s="1"/>
  <c r="J416" i="1" s="1"/>
  <c r="J415" i="1" s="1"/>
  <c r="J414" i="1" s="1"/>
  <c r="J413" i="1" s="1"/>
  <c r="J412" i="1" s="1"/>
  <c r="J411" i="1" s="1"/>
  <c r="J410" i="1" s="1"/>
  <c r="J409" i="1" s="1"/>
  <c r="J408" i="1" s="1"/>
  <c r="J407" i="1" s="1"/>
  <c r="J406" i="1" s="1"/>
  <c r="J405" i="1" s="1"/>
  <c r="J404" i="1" s="1"/>
  <c r="J403" i="1" s="1"/>
  <c r="J402" i="1" s="1"/>
  <c r="J401" i="1" s="1"/>
  <c r="J400" i="1" s="1"/>
  <c r="J399" i="1" s="1"/>
  <c r="J398" i="1" s="1"/>
  <c r="J397" i="1" s="1"/>
  <c r="J396" i="1" s="1"/>
  <c r="J395" i="1" s="1"/>
  <c r="J394" i="1" s="1"/>
  <c r="J393" i="1" s="1"/>
  <c r="J392" i="1" s="1"/>
  <c r="J391" i="1" s="1"/>
  <c r="J390" i="1" s="1"/>
  <c r="J389" i="1" s="1"/>
  <c r="J388" i="1" s="1"/>
  <c r="J387" i="1" s="1"/>
  <c r="J386" i="1" s="1"/>
  <c r="J385" i="1" s="1"/>
  <c r="J384" i="1" s="1"/>
  <c r="J383" i="1" s="1"/>
  <c r="J382" i="1" s="1"/>
  <c r="J381" i="1" s="1"/>
  <c r="J380" i="1" s="1"/>
  <c r="J379" i="1" s="1"/>
  <c r="J378" i="1" s="1"/>
  <c r="J377" i="1" s="1"/>
  <c r="J376" i="1" s="1"/>
  <c r="J375" i="1" s="1"/>
  <c r="J374" i="1" s="1"/>
  <c r="J373" i="1" s="1"/>
  <c r="J372" i="1" s="1"/>
  <c r="J371" i="1" s="1"/>
  <c r="J370" i="1" s="1"/>
  <c r="J369" i="1" s="1"/>
  <c r="J368" i="1" s="1"/>
  <c r="J367" i="1" s="1"/>
  <c r="J366" i="1" s="1"/>
  <c r="J365" i="1" s="1"/>
  <c r="J364" i="1" s="1"/>
  <c r="J363" i="1" s="1"/>
  <c r="J362" i="1" s="1"/>
  <c r="J361" i="1" s="1"/>
  <c r="J360" i="1" s="1"/>
  <c r="J359" i="1" s="1"/>
  <c r="J358" i="1" s="1"/>
  <c r="J357" i="1" s="1"/>
  <c r="J356" i="1" s="1"/>
  <c r="J355" i="1" s="1"/>
  <c r="J354" i="1" s="1"/>
  <c r="J353" i="1" s="1"/>
  <c r="J352" i="1" s="1"/>
  <c r="J351" i="1" s="1"/>
  <c r="J350" i="1" s="1"/>
  <c r="J349" i="1" s="1"/>
  <c r="J348" i="1" s="1"/>
  <c r="J347" i="1" s="1"/>
  <c r="J346" i="1" s="1"/>
  <c r="J345" i="1" s="1"/>
  <c r="J344" i="1" s="1"/>
  <c r="J343" i="1" s="1"/>
  <c r="J342" i="1" s="1"/>
  <c r="J341" i="1" s="1"/>
  <c r="J340" i="1" s="1"/>
  <c r="J339" i="1" s="1"/>
  <c r="J338" i="1" s="1"/>
  <c r="J337" i="1" s="1"/>
  <c r="J336" i="1" s="1"/>
  <c r="J335" i="1" s="1"/>
  <c r="J334" i="1" s="1"/>
  <c r="J333" i="1" s="1"/>
  <c r="J332" i="1" s="1"/>
  <c r="J331" i="1" s="1"/>
  <c r="J330" i="1" s="1"/>
  <c r="J329" i="1" s="1"/>
  <c r="J328" i="1" s="1"/>
  <c r="J327" i="1" s="1"/>
  <c r="J326" i="1" s="1"/>
  <c r="J325" i="1" s="1"/>
  <c r="J324" i="1" s="1"/>
  <c r="J323" i="1" s="1"/>
  <c r="J322" i="1" s="1"/>
  <c r="J321" i="1" s="1"/>
  <c r="J320" i="1" s="1"/>
  <c r="J319" i="1" s="1"/>
  <c r="J318" i="1" s="1"/>
  <c r="J317" i="1" s="1"/>
  <c r="J316" i="1" s="1"/>
  <c r="J315" i="1" s="1"/>
  <c r="J314" i="1" s="1"/>
  <c r="J313" i="1" s="1"/>
  <c r="J312" i="1" s="1"/>
  <c r="J311" i="1" s="1"/>
  <c r="J310" i="1" s="1"/>
  <c r="J309" i="1" s="1"/>
  <c r="J308" i="1" s="1"/>
  <c r="J307" i="1" s="1"/>
  <c r="J306" i="1" s="1"/>
  <c r="J305" i="1" s="1"/>
  <c r="J304" i="1" s="1"/>
  <c r="J303" i="1" s="1"/>
  <c r="J302" i="1" s="1"/>
  <c r="J301" i="1" s="1"/>
  <c r="J300" i="1" s="1"/>
  <c r="J299" i="1" s="1"/>
  <c r="J298" i="1" s="1"/>
  <c r="J297" i="1" s="1"/>
  <c r="J296" i="1" s="1"/>
  <c r="J295" i="1" s="1"/>
  <c r="J294" i="1" s="1"/>
  <c r="J293" i="1" s="1"/>
  <c r="J292" i="1" s="1"/>
  <c r="J291" i="1" s="1"/>
  <c r="J290" i="1" s="1"/>
  <c r="J289" i="1" s="1"/>
  <c r="J288" i="1" s="1"/>
  <c r="J287" i="1" s="1"/>
  <c r="J286" i="1" s="1"/>
  <c r="J285" i="1" s="1"/>
  <c r="J284" i="1" s="1"/>
  <c r="J283" i="1" s="1"/>
  <c r="J282" i="1" s="1"/>
  <c r="J281" i="1" s="1"/>
  <c r="J280" i="1" s="1"/>
  <c r="J279" i="1" s="1"/>
  <c r="J278" i="1" s="1"/>
  <c r="J277" i="1" s="1"/>
  <c r="J276" i="1" s="1"/>
  <c r="J275" i="1" s="1"/>
  <c r="J274" i="1" s="1"/>
  <c r="J273" i="1" s="1"/>
  <c r="J272" i="1" s="1"/>
  <c r="J271" i="1" s="1"/>
  <c r="J270" i="1" s="1"/>
  <c r="J269" i="1" s="1"/>
  <c r="J268" i="1" s="1"/>
  <c r="J267" i="1" s="1"/>
  <c r="J266" i="1" s="1"/>
  <c r="J265" i="1" s="1"/>
  <c r="J264" i="1" s="1"/>
  <c r="J263" i="1" s="1"/>
  <c r="J262" i="1" s="1"/>
  <c r="J261" i="1" s="1"/>
  <c r="J260" i="1" s="1"/>
  <c r="J259" i="1" s="1"/>
  <c r="J257" i="1"/>
  <c r="J255" i="1"/>
  <c r="J252" i="1"/>
  <c r="J250" i="1"/>
  <c r="J249" i="1" s="1"/>
  <c r="J247" i="1"/>
  <c r="J245" i="1"/>
  <c r="J243" i="1"/>
  <c r="J241" i="1"/>
  <c r="J239" i="1"/>
  <c r="J237" i="1"/>
  <c r="J234" i="1"/>
  <c r="J232" i="1"/>
  <c r="J230" i="1"/>
  <c r="J228" i="1"/>
  <c r="J225" i="1"/>
  <c r="J221" i="1"/>
  <c r="J219" i="1"/>
  <c r="J216" i="1"/>
  <c r="J208" i="1"/>
  <c r="J204" i="1"/>
  <c r="J197" i="1"/>
  <c r="J192" i="1"/>
  <c r="J188" i="1"/>
  <c r="J186" i="1"/>
  <c r="J184" i="1"/>
  <c r="J182" i="1"/>
  <c r="J180" i="1"/>
  <c r="J177" i="1"/>
  <c r="J170" i="1"/>
  <c r="J162" i="1"/>
  <c r="J159" i="1"/>
  <c r="J157" i="1"/>
  <c r="J155" i="1"/>
  <c r="J153" i="1"/>
  <c r="J151" i="1"/>
  <c r="J149" i="1"/>
  <c r="J147" i="1"/>
  <c r="J145" i="1"/>
  <c r="J143" i="1"/>
  <c r="J140" i="1"/>
  <c r="J138" i="1"/>
  <c r="J136" i="1"/>
  <c r="J134" i="1"/>
  <c r="J132" i="1"/>
  <c r="J126" i="1"/>
  <c r="J124" i="1"/>
  <c r="J122" i="1"/>
  <c r="J119" i="1"/>
  <c r="J117" i="1"/>
  <c r="J115" i="1"/>
  <c r="J113" i="1"/>
  <c r="J112" i="1"/>
  <c r="J110" i="1"/>
  <c r="J108" i="1"/>
  <c r="J105" i="1"/>
  <c r="J103" i="1"/>
  <c r="J102" i="1" s="1"/>
  <c r="J100" i="1"/>
  <c r="J98" i="1"/>
  <c r="J95" i="1"/>
  <c r="J93" i="1"/>
  <c r="J91" i="1"/>
  <c r="J89" i="1"/>
  <c r="J87" i="1"/>
  <c r="J85" i="1"/>
  <c r="J81" i="1"/>
  <c r="J79" i="1"/>
  <c r="J77" i="1"/>
  <c r="J75" i="1"/>
  <c r="J69" i="1"/>
  <c r="J66" i="1" s="1"/>
  <c r="J67" i="1"/>
  <c r="J63" i="1"/>
  <c r="J60" i="1"/>
  <c r="J57" i="1"/>
  <c r="J46" i="1"/>
  <c r="J44" i="1"/>
  <c r="J41" i="1"/>
  <c r="J36" i="1"/>
  <c r="J34" i="1"/>
  <c r="J32" i="1"/>
  <c r="J16" i="1" s="1"/>
  <c r="J24" i="1"/>
  <c r="J17" i="1"/>
  <c r="M15" i="1"/>
  <c r="M16" i="1"/>
  <c r="M17" i="1"/>
  <c r="O17" i="1" s="1"/>
  <c r="M24" i="1"/>
  <c r="O24" i="1" s="1"/>
  <c r="M32" i="1"/>
  <c r="O32" i="1" s="1"/>
  <c r="M34" i="1"/>
  <c r="O34" i="1" s="1"/>
  <c r="M36" i="1"/>
  <c r="O36" i="1" s="1"/>
  <c r="M41" i="1"/>
  <c r="O41" i="1" s="1"/>
  <c r="M43" i="1"/>
  <c r="O43" i="1" s="1"/>
  <c r="M44" i="1"/>
  <c r="O44" i="1" s="1"/>
  <c r="M46" i="1"/>
  <c r="O46" i="1" s="1"/>
  <c r="M47" i="1"/>
  <c r="O47" i="1" s="1"/>
  <c r="M48" i="1"/>
  <c r="O48" i="1" s="1"/>
  <c r="M49" i="1"/>
  <c r="O49" i="1" s="1"/>
  <c r="M50" i="1"/>
  <c r="O50" i="1" s="1"/>
  <c r="M57" i="1"/>
  <c r="O57" i="1" s="1"/>
  <c r="M59" i="1"/>
  <c r="O59" i="1" s="1"/>
  <c r="M60" i="1"/>
  <c r="O60" i="1" s="1"/>
  <c r="M63" i="1"/>
  <c r="O63" i="1" s="1"/>
  <c r="M66" i="1"/>
  <c r="M67" i="1"/>
  <c r="O67" i="1" s="1"/>
  <c r="M69" i="1"/>
  <c r="O69" i="1" s="1"/>
  <c r="M74" i="1"/>
  <c r="O74" i="1" s="1"/>
  <c r="M75" i="1"/>
  <c r="O75" i="1" s="1"/>
  <c r="M77" i="1"/>
  <c r="O77" i="1" s="1"/>
  <c r="M79" i="1"/>
  <c r="O79" i="1" s="1"/>
  <c r="M81" i="1"/>
  <c r="O81" i="1" s="1"/>
  <c r="M83" i="1"/>
  <c r="M84" i="1"/>
  <c r="O84" i="1" s="1"/>
  <c r="M85" i="1"/>
  <c r="O85" i="1" s="1"/>
  <c r="M87" i="1"/>
  <c r="O87" i="1" s="1"/>
  <c r="M89" i="1"/>
  <c r="O89" i="1" s="1"/>
  <c r="M91" i="1"/>
  <c r="O91" i="1" s="1"/>
  <c r="M93" i="1"/>
  <c r="O93" i="1" s="1"/>
  <c r="M95" i="1"/>
  <c r="O95" i="1" s="1"/>
  <c r="M98" i="1"/>
  <c r="O98" i="1" s="1"/>
  <c r="M100" i="1"/>
  <c r="O100" i="1" s="1"/>
  <c r="M102" i="1"/>
  <c r="O102" i="1" s="1"/>
  <c r="M103" i="1"/>
  <c r="O103" i="1" s="1"/>
  <c r="M105" i="1"/>
  <c r="O105" i="1" s="1"/>
  <c r="M107" i="1"/>
  <c r="O107" i="1" s="1"/>
  <c r="M108" i="1"/>
  <c r="O108" i="1" s="1"/>
  <c r="M110" i="1"/>
  <c r="O110" i="1" s="1"/>
  <c r="M112" i="1"/>
  <c r="O112" i="1" s="1"/>
  <c r="M113" i="1"/>
  <c r="O113" i="1" s="1"/>
  <c r="M115" i="1"/>
  <c r="O115" i="1" s="1"/>
  <c r="M117" i="1"/>
  <c r="O117" i="1" s="1"/>
  <c r="M119" i="1"/>
  <c r="O119" i="1" s="1"/>
  <c r="M121" i="1"/>
  <c r="O121" i="1" s="1"/>
  <c r="M122" i="1"/>
  <c r="O122" i="1" s="1"/>
  <c r="M124" i="1"/>
  <c r="O124" i="1" s="1"/>
  <c r="M126" i="1"/>
  <c r="O126" i="1" s="1"/>
  <c r="M132" i="1"/>
  <c r="O132" i="1" s="1"/>
  <c r="M136" i="1"/>
  <c r="O136" i="1" s="1"/>
  <c r="M140" i="1"/>
  <c r="O140" i="1" s="1"/>
  <c r="M142" i="1"/>
  <c r="O142" i="1" s="1"/>
  <c r="M143" i="1"/>
  <c r="O143" i="1" s="1"/>
  <c r="M145" i="1"/>
  <c r="O145" i="1" s="1"/>
  <c r="M147" i="1"/>
  <c r="O147" i="1" s="1"/>
  <c r="M149" i="1"/>
  <c r="O149" i="1" s="1"/>
  <c r="M161" i="1"/>
  <c r="O161" i="1" s="1"/>
  <c r="M162" i="1"/>
  <c r="O162" i="1" s="1"/>
  <c r="M170" i="1"/>
  <c r="O170" i="1" s="1"/>
  <c r="M177" i="1"/>
  <c r="O177" i="1" s="1"/>
  <c r="M179" i="1"/>
  <c r="O179" i="1" s="1"/>
  <c r="M180" i="1"/>
  <c r="O180" i="1" s="1"/>
  <c r="M182" i="1"/>
  <c r="O182" i="1" s="1"/>
  <c r="M184" i="1"/>
  <c r="O184" i="1" s="1"/>
  <c r="M186" i="1"/>
  <c r="O186" i="1" s="1"/>
  <c r="M188" i="1"/>
  <c r="O188" i="1" s="1"/>
  <c r="M192" i="1"/>
  <c r="O192" i="1" s="1"/>
  <c r="M197" i="1"/>
  <c r="O197" i="1" s="1"/>
  <c r="M204" i="1"/>
  <c r="O204" i="1" s="1"/>
  <c r="M208" i="1"/>
  <c r="O208" i="1" s="1"/>
  <c r="M214" i="1"/>
  <c r="M215" i="1"/>
  <c r="O215" i="1" s="1"/>
  <c r="M216" i="1"/>
  <c r="O216" i="1" s="1"/>
  <c r="M221" i="1"/>
  <c r="O221" i="1" s="1"/>
  <c r="M227" i="1"/>
  <c r="M236" i="1"/>
  <c r="O236" i="1" s="1"/>
  <c r="M237" i="1"/>
  <c r="O237" i="1" s="1"/>
  <c r="M249" i="1"/>
  <c r="O249" i="1" s="1"/>
  <c r="M254" i="1"/>
  <c r="O254" i="1" s="1"/>
  <c r="M265" i="1"/>
  <c r="O265" i="1" s="1"/>
  <c r="M293" i="1"/>
  <c r="O293" i="1" s="1"/>
  <c r="M309" i="1"/>
  <c r="O309" i="1" s="1"/>
  <c r="M310" i="1"/>
  <c r="O310" i="1" s="1"/>
  <c r="M312" i="1"/>
  <c r="O312" i="1" s="1"/>
  <c r="M314" i="1"/>
  <c r="O314" i="1" s="1"/>
  <c r="M333" i="1"/>
  <c r="O333" i="1" s="1"/>
  <c r="M334" i="1"/>
  <c r="O334" i="1" s="1"/>
  <c r="M346" i="1"/>
  <c r="O346" i="1" s="1"/>
  <c r="M350" i="1"/>
  <c r="O350" i="1" s="1"/>
  <c r="M353" i="1"/>
  <c r="O353" i="1" s="1"/>
  <c r="M361" i="1"/>
  <c r="O361" i="1" s="1"/>
  <c r="M366" i="1"/>
  <c r="O366" i="1" s="1"/>
  <c r="M369" i="1"/>
  <c r="O369" i="1" s="1"/>
  <c r="M371" i="1"/>
  <c r="O371" i="1" s="1"/>
  <c r="M373" i="1"/>
  <c r="O373" i="1" s="1"/>
  <c r="M375" i="1"/>
  <c r="O375" i="1" s="1"/>
  <c r="M378" i="1"/>
  <c r="O378" i="1" s="1"/>
  <c r="M380" i="1"/>
  <c r="O380" i="1" s="1"/>
  <c r="M382" i="1"/>
  <c r="O382" i="1" s="1"/>
  <c r="M391" i="1"/>
  <c r="O391" i="1" s="1"/>
  <c r="M392" i="1"/>
  <c r="O392" i="1" s="1"/>
  <c r="M396" i="1"/>
  <c r="O396" i="1" s="1"/>
  <c r="M398" i="1"/>
  <c r="O398" i="1" s="1"/>
  <c r="M399" i="1"/>
  <c r="O399" i="1" s="1"/>
  <c r="M410" i="1"/>
  <c r="O410" i="1" s="1"/>
  <c r="M413" i="1"/>
  <c r="O413" i="1" s="1"/>
  <c r="M419" i="1"/>
  <c r="O419" i="1" s="1"/>
  <c r="M428" i="1"/>
  <c r="O428" i="1" s="1"/>
  <c r="M435" i="1"/>
  <c r="O435" i="1" s="1"/>
  <c r="M450" i="1"/>
  <c r="O450" i="1" s="1"/>
  <c r="M451" i="1"/>
  <c r="O451" i="1" s="1"/>
  <c r="M455" i="1"/>
  <c r="O455" i="1" s="1"/>
  <c r="M14" i="1"/>
  <c r="I509" i="1"/>
  <c r="G509" i="1"/>
  <c r="H508" i="1"/>
  <c r="K508" i="1" s="1"/>
  <c r="I507" i="1"/>
  <c r="G507" i="1"/>
  <c r="H505" i="1"/>
  <c r="K505" i="1" s="1"/>
  <c r="I504" i="1"/>
  <c r="G504" i="1"/>
  <c r="H503" i="1"/>
  <c r="K503" i="1" s="1"/>
  <c r="I502" i="1"/>
  <c r="G502" i="1"/>
  <c r="H501" i="1"/>
  <c r="K501" i="1" s="1"/>
  <c r="I500" i="1"/>
  <c r="G500" i="1"/>
  <c r="H499" i="1"/>
  <c r="K499" i="1" s="1"/>
  <c r="I498" i="1"/>
  <c r="G498" i="1"/>
  <c r="H497" i="1"/>
  <c r="K497" i="1" s="1"/>
  <c r="I496" i="1"/>
  <c r="G496" i="1"/>
  <c r="H495" i="1"/>
  <c r="K495" i="1" s="1"/>
  <c r="I494" i="1"/>
  <c r="G494" i="1"/>
  <c r="H492" i="1"/>
  <c r="K492" i="1" s="1"/>
  <c r="I491" i="1"/>
  <c r="G491" i="1"/>
  <c r="H490" i="1"/>
  <c r="K490" i="1" s="1"/>
  <c r="I489" i="1"/>
  <c r="G489" i="1"/>
  <c r="H488" i="1"/>
  <c r="K488" i="1" s="1"/>
  <c r="I487" i="1"/>
  <c r="G487" i="1"/>
  <c r="H486" i="1"/>
  <c r="K486" i="1" s="1"/>
  <c r="I485" i="1"/>
  <c r="G485" i="1"/>
  <c r="H484" i="1"/>
  <c r="K484" i="1" s="1"/>
  <c r="I483" i="1"/>
  <c r="G483" i="1"/>
  <c r="H480" i="1"/>
  <c r="K480" i="1" s="1"/>
  <c r="H478" i="1"/>
  <c r="K478" i="1" s="1"/>
  <c r="H476" i="1"/>
  <c r="K476" i="1" s="1"/>
  <c r="H473" i="1"/>
  <c r="K473" i="1" s="1"/>
  <c r="I472" i="1"/>
  <c r="G472" i="1"/>
  <c r="H471" i="1"/>
  <c r="K471" i="1" s="1"/>
  <c r="H470" i="1"/>
  <c r="K470" i="1" s="1"/>
  <c r="H469" i="1"/>
  <c r="K469" i="1" s="1"/>
  <c r="H468" i="1"/>
  <c r="K468" i="1" s="1"/>
  <c r="I467" i="1"/>
  <c r="G467" i="1"/>
  <c r="H466" i="1"/>
  <c r="K466" i="1" s="1"/>
  <c r="I465" i="1"/>
  <c r="G465" i="1"/>
  <c r="H464" i="1"/>
  <c r="K464" i="1" s="1"/>
  <c r="I463" i="1"/>
  <c r="G463" i="1"/>
  <c r="H462" i="1"/>
  <c r="K462" i="1" s="1"/>
  <c r="I461" i="1"/>
  <c r="G461" i="1"/>
  <c r="H460" i="1"/>
  <c r="H459" i="1"/>
  <c r="K459" i="1" s="1"/>
  <c r="I458" i="1"/>
  <c r="G458" i="1"/>
  <c r="H457" i="1"/>
  <c r="K457" i="1" s="1"/>
  <c r="I456" i="1"/>
  <c r="G456" i="1"/>
  <c r="H454" i="1"/>
  <c r="K454" i="1" s="1"/>
  <c r="I453" i="1"/>
  <c r="G453" i="1"/>
  <c r="H452" i="1"/>
  <c r="K452" i="1" s="1"/>
  <c r="H449" i="1"/>
  <c r="K449" i="1" s="1"/>
  <c r="I448" i="1"/>
  <c r="G448" i="1"/>
  <c r="H447" i="1"/>
  <c r="K447" i="1" s="1"/>
  <c r="I446" i="1"/>
  <c r="G446" i="1"/>
  <c r="H445" i="1"/>
  <c r="K445" i="1" s="1"/>
  <c r="I444" i="1"/>
  <c r="G444" i="1"/>
  <c r="H443" i="1"/>
  <c r="K443" i="1" s="1"/>
  <c r="I442" i="1"/>
  <c r="G442" i="1"/>
  <c r="H441" i="1"/>
  <c r="K441" i="1" s="1"/>
  <c r="I440" i="1"/>
  <c r="G440" i="1"/>
  <c r="H439" i="1"/>
  <c r="K439" i="1" s="1"/>
  <c r="I438" i="1"/>
  <c r="G438" i="1"/>
  <c r="H437" i="1"/>
  <c r="K437" i="1" s="1"/>
  <c r="I436" i="1"/>
  <c r="G436" i="1"/>
  <c r="I434" i="1"/>
  <c r="I433" i="1" s="1"/>
  <c r="H434" i="1"/>
  <c r="H433" i="1" s="1"/>
  <c r="G433" i="1"/>
  <c r="H432" i="1"/>
  <c r="K432" i="1" s="1"/>
  <c r="I431" i="1"/>
  <c r="G431" i="1"/>
  <c r="H430" i="1"/>
  <c r="K430" i="1" s="1"/>
  <c r="I429" i="1"/>
  <c r="G429" i="1"/>
  <c r="H427" i="1"/>
  <c r="K427" i="1" s="1"/>
  <c r="I426" i="1"/>
  <c r="G426" i="1"/>
  <c r="H425" i="1"/>
  <c r="K425" i="1" s="1"/>
  <c r="I424" i="1"/>
  <c r="G424" i="1"/>
  <c r="H423" i="1"/>
  <c r="K423" i="1" s="1"/>
  <c r="I422" i="1"/>
  <c r="G422" i="1"/>
  <c r="H421" i="1"/>
  <c r="K421" i="1" s="1"/>
  <c r="I420" i="1"/>
  <c r="G420" i="1"/>
  <c r="H418" i="1"/>
  <c r="K418" i="1" s="1"/>
  <c r="I417" i="1"/>
  <c r="G417" i="1"/>
  <c r="H416" i="1"/>
  <c r="K416" i="1" s="1"/>
  <c r="I415" i="1"/>
  <c r="G415" i="1"/>
  <c r="H414" i="1"/>
  <c r="K414" i="1" s="1"/>
  <c r="H412" i="1"/>
  <c r="K412" i="1" s="1"/>
  <c r="I411" i="1"/>
  <c r="G411" i="1"/>
  <c r="H409" i="1"/>
  <c r="K409" i="1" s="1"/>
  <c r="I408" i="1"/>
  <c r="G408" i="1"/>
  <c r="H407" i="1"/>
  <c r="K407" i="1" s="1"/>
  <c r="I406" i="1"/>
  <c r="G406" i="1"/>
  <c r="H405" i="1"/>
  <c r="K405" i="1" s="1"/>
  <c r="I404" i="1"/>
  <c r="G404" i="1"/>
  <c r="H403" i="1"/>
  <c r="K403" i="1" s="1"/>
  <c r="I402" i="1"/>
  <c r="G402" i="1"/>
  <c r="H401" i="1"/>
  <c r="K401" i="1" s="1"/>
  <c r="I400" i="1"/>
  <c r="G400" i="1"/>
  <c r="H397" i="1"/>
  <c r="K397" i="1" s="1"/>
  <c r="H395" i="1"/>
  <c r="K395" i="1" s="1"/>
  <c r="I394" i="1"/>
  <c r="G394" i="1"/>
  <c r="H393" i="1"/>
  <c r="K393" i="1" s="1"/>
  <c r="H390" i="1"/>
  <c r="K390" i="1" s="1"/>
  <c r="I389" i="1"/>
  <c r="G389" i="1"/>
  <c r="H388" i="1"/>
  <c r="K388" i="1" s="1"/>
  <c r="I387" i="1"/>
  <c r="G387" i="1"/>
  <c r="H386" i="1"/>
  <c r="K386" i="1" s="1"/>
  <c r="I385" i="1"/>
  <c r="G385" i="1"/>
  <c r="H384" i="1"/>
  <c r="K384" i="1" s="1"/>
  <c r="I383" i="1"/>
  <c r="G383" i="1"/>
  <c r="H381" i="1"/>
  <c r="K381" i="1" s="1"/>
  <c r="H379" i="1"/>
  <c r="K379" i="1" s="1"/>
  <c r="H377" i="1"/>
  <c r="K377" i="1" s="1"/>
  <c r="I376" i="1"/>
  <c r="G376" i="1"/>
  <c r="H374" i="1"/>
  <c r="K374" i="1" s="1"/>
  <c r="H372" i="1"/>
  <c r="K372" i="1" s="1"/>
  <c r="H370" i="1"/>
  <c r="K370" i="1" s="1"/>
  <c r="H368" i="1"/>
  <c r="K368" i="1" s="1"/>
  <c r="I367" i="1"/>
  <c r="G367" i="1"/>
  <c r="H365" i="1"/>
  <c r="K365" i="1" s="1"/>
  <c r="H364" i="1"/>
  <c r="K364" i="1" s="1"/>
  <c r="H363" i="1"/>
  <c r="K363" i="1" s="1"/>
  <c r="I362" i="1"/>
  <c r="G362" i="1"/>
  <c r="H360" i="1"/>
  <c r="K360" i="1" s="1"/>
  <c r="H359" i="1"/>
  <c r="K359" i="1" s="1"/>
  <c r="H358" i="1"/>
  <c r="K358" i="1" s="1"/>
  <c r="I357" i="1"/>
  <c r="G357" i="1"/>
  <c r="H356" i="1"/>
  <c r="K356" i="1" s="1"/>
  <c r="H355" i="1"/>
  <c r="K355" i="1" s="1"/>
  <c r="H354" i="1"/>
  <c r="K354" i="1" s="1"/>
  <c r="H352" i="1"/>
  <c r="K352" i="1" s="1"/>
  <c r="I351" i="1"/>
  <c r="G351" i="1"/>
  <c r="H349" i="1"/>
  <c r="K349" i="1" s="1"/>
  <c r="I348" i="1"/>
  <c r="G348" i="1"/>
  <c r="H347" i="1"/>
  <c r="K347" i="1" s="1"/>
  <c r="H345" i="1"/>
  <c r="K345" i="1" s="1"/>
  <c r="H344" i="1"/>
  <c r="K344" i="1" s="1"/>
  <c r="I343" i="1"/>
  <c r="G343" i="1"/>
  <c r="H342" i="1"/>
  <c r="K342" i="1" s="1"/>
  <c r="H341" i="1"/>
  <c r="K341" i="1" s="1"/>
  <c r="H340" i="1"/>
  <c r="K340" i="1" s="1"/>
  <c r="I339" i="1"/>
  <c r="G339" i="1"/>
  <c r="H338" i="1"/>
  <c r="K338" i="1" s="1"/>
  <c r="H337" i="1"/>
  <c r="K337" i="1" s="1"/>
  <c r="H336" i="1"/>
  <c r="K336" i="1" s="1"/>
  <c r="I335" i="1"/>
  <c r="G335" i="1"/>
  <c r="H332" i="1"/>
  <c r="K332" i="1" s="1"/>
  <c r="I331" i="1"/>
  <c r="G331" i="1"/>
  <c r="H330" i="1"/>
  <c r="K330" i="1" s="1"/>
  <c r="I329" i="1"/>
  <c r="G329" i="1"/>
  <c r="H328" i="1"/>
  <c r="K328" i="1" s="1"/>
  <c r="I327" i="1"/>
  <c r="G327" i="1"/>
  <c r="H326" i="1"/>
  <c r="K326" i="1" s="1"/>
  <c r="I325" i="1"/>
  <c r="G325" i="1"/>
  <c r="H324" i="1"/>
  <c r="K324" i="1" s="1"/>
  <c r="I323" i="1"/>
  <c r="G323" i="1"/>
  <c r="H322" i="1"/>
  <c r="K322" i="1" s="1"/>
  <c r="I321" i="1"/>
  <c r="G321" i="1"/>
  <c r="I319" i="1"/>
  <c r="G319" i="1"/>
  <c r="H318" i="1"/>
  <c r="K318" i="1" s="1"/>
  <c r="I317" i="1"/>
  <c r="G317" i="1"/>
  <c r="H316" i="1"/>
  <c r="K316" i="1" s="1"/>
  <c r="I315" i="1"/>
  <c r="G315" i="1"/>
  <c r="H313" i="1"/>
  <c r="K313" i="1" s="1"/>
  <c r="H311" i="1"/>
  <c r="K311" i="1" s="1"/>
  <c r="H308" i="1"/>
  <c r="K308" i="1" s="1"/>
  <c r="H307" i="1"/>
  <c r="K307" i="1" s="1"/>
  <c r="H306" i="1"/>
  <c r="K306" i="1" s="1"/>
  <c r="H304" i="1"/>
  <c r="H303" i="1"/>
  <c r="K303" i="1" s="1"/>
  <c r="I302" i="1"/>
  <c r="G302" i="1"/>
  <c r="H301" i="1"/>
  <c r="K301" i="1" s="1"/>
  <c r="H300" i="1"/>
  <c r="K300" i="1" s="1"/>
  <c r="H299" i="1"/>
  <c r="K299" i="1" s="1"/>
  <c r="H298" i="1"/>
  <c r="K298" i="1" s="1"/>
  <c r="H297" i="1"/>
  <c r="K297" i="1" s="1"/>
  <c r="H296" i="1"/>
  <c r="H295" i="1"/>
  <c r="K295" i="1" s="1"/>
  <c r="I294" i="1"/>
  <c r="G294" i="1"/>
  <c r="H292" i="1"/>
  <c r="K292" i="1" s="1"/>
  <c r="I291" i="1"/>
  <c r="G291" i="1"/>
  <c r="H290" i="1"/>
  <c r="K290" i="1" s="1"/>
  <c r="H289" i="1"/>
  <c r="K289" i="1" s="1"/>
  <c r="H288" i="1"/>
  <c r="K288" i="1" s="1"/>
  <c r="I287" i="1"/>
  <c r="I283" i="1" s="1"/>
  <c r="H287" i="1"/>
  <c r="H286" i="1"/>
  <c r="K286" i="1" s="1"/>
  <c r="H285" i="1"/>
  <c r="K285" i="1" s="1"/>
  <c r="H284" i="1"/>
  <c r="K284" i="1" s="1"/>
  <c r="G283" i="1"/>
  <c r="H282" i="1"/>
  <c r="K282" i="1" s="1"/>
  <c r="H281" i="1"/>
  <c r="K281" i="1" s="1"/>
  <c r="H280" i="1"/>
  <c r="K280" i="1" s="1"/>
  <c r="H279" i="1"/>
  <c r="K279" i="1" s="1"/>
  <c r="H278" i="1"/>
  <c r="H277" i="1"/>
  <c r="K277" i="1" s="1"/>
  <c r="I276" i="1"/>
  <c r="G276" i="1"/>
  <c r="I275" i="1"/>
  <c r="H275" i="1"/>
  <c r="I274" i="1"/>
  <c r="H274" i="1"/>
  <c r="H273" i="1"/>
  <c r="K273" i="1" s="1"/>
  <c r="G272" i="1"/>
  <c r="I271" i="1"/>
  <c r="H271" i="1"/>
  <c r="I270" i="1"/>
  <c r="H270" i="1"/>
  <c r="H269" i="1"/>
  <c r="K269" i="1" s="1"/>
  <c r="I268" i="1"/>
  <c r="H268" i="1"/>
  <c r="H267" i="1"/>
  <c r="K267" i="1" s="1"/>
  <c r="G266" i="1"/>
  <c r="H264" i="1"/>
  <c r="K264" i="1" s="1"/>
  <c r="I263" i="1"/>
  <c r="G263" i="1"/>
  <c r="H262" i="1"/>
  <c r="K262" i="1" s="1"/>
  <c r="I261" i="1"/>
  <c r="G261" i="1"/>
  <c r="H260" i="1"/>
  <c r="K260" i="1" s="1"/>
  <c r="I259" i="1"/>
  <c r="G259" i="1"/>
  <c r="H258" i="1"/>
  <c r="K258" i="1" s="1"/>
  <c r="I257" i="1"/>
  <c r="G257" i="1"/>
  <c r="I256" i="1"/>
  <c r="I255" i="1" s="1"/>
  <c r="H256" i="1"/>
  <c r="G255" i="1"/>
  <c r="I253" i="1"/>
  <c r="I252" i="1" s="1"/>
  <c r="H253" i="1"/>
  <c r="H252" i="1" s="1"/>
  <c r="G252" i="1"/>
  <c r="I250" i="1"/>
  <c r="G250" i="1"/>
  <c r="H248" i="1"/>
  <c r="K248" i="1" s="1"/>
  <c r="I247" i="1"/>
  <c r="G247" i="1"/>
  <c r="H246" i="1"/>
  <c r="K246" i="1" s="1"/>
  <c r="I245" i="1"/>
  <c r="G245" i="1"/>
  <c r="H244" i="1"/>
  <c r="K244" i="1" s="1"/>
  <c r="I243" i="1"/>
  <c r="G243" i="1"/>
  <c r="H242" i="1"/>
  <c r="K242" i="1" s="1"/>
  <c r="I241" i="1"/>
  <c r="G241" i="1"/>
  <c r="H240" i="1"/>
  <c r="K240" i="1" s="1"/>
  <c r="I239" i="1"/>
  <c r="G239" i="1"/>
  <c r="I235" i="1"/>
  <c r="I234" i="1" s="1"/>
  <c r="H235" i="1"/>
  <c r="H234" i="1" s="1"/>
  <c r="G234" i="1"/>
  <c r="H233" i="1"/>
  <c r="K233" i="1" s="1"/>
  <c r="I232" i="1"/>
  <c r="G232" i="1"/>
  <c r="H231" i="1"/>
  <c r="K231" i="1" s="1"/>
  <c r="I230" i="1"/>
  <c r="G230" i="1"/>
  <c r="H229" i="1"/>
  <c r="K229" i="1" s="1"/>
  <c r="I228" i="1"/>
  <c r="G228" i="1"/>
  <c r="I226" i="1"/>
  <c r="I225" i="1" s="1"/>
  <c r="H226" i="1"/>
  <c r="H225" i="1" s="1"/>
  <c r="G225" i="1"/>
  <c r="H224" i="1"/>
  <c r="K224" i="1" s="1"/>
  <c r="H223" i="1"/>
  <c r="K223" i="1" s="1"/>
  <c r="I222" i="1"/>
  <c r="H222" i="1"/>
  <c r="I220" i="1"/>
  <c r="I219" i="1" s="1"/>
  <c r="H220" i="1"/>
  <c r="H219" i="1" s="1"/>
  <c r="G219" i="1"/>
  <c r="H218" i="1"/>
  <c r="K218" i="1" s="1"/>
  <c r="H213" i="1"/>
  <c r="K213" i="1" s="1"/>
  <c r="H212" i="1"/>
  <c r="K212" i="1" s="1"/>
  <c r="H211" i="1"/>
  <c r="K211" i="1" s="1"/>
  <c r="H210" i="1"/>
  <c r="K210" i="1" s="1"/>
  <c r="H209" i="1"/>
  <c r="K209" i="1" s="1"/>
  <c r="H207" i="1"/>
  <c r="K207" i="1" s="1"/>
  <c r="H206" i="1"/>
  <c r="K206" i="1" s="1"/>
  <c r="H205" i="1"/>
  <c r="K205" i="1" s="1"/>
  <c r="H203" i="1"/>
  <c r="K203" i="1" s="1"/>
  <c r="H202" i="1"/>
  <c r="K202" i="1" s="1"/>
  <c r="H201" i="1"/>
  <c r="K201" i="1" s="1"/>
  <c r="H200" i="1"/>
  <c r="K200" i="1" s="1"/>
  <c r="H199" i="1"/>
  <c r="K199" i="1" s="1"/>
  <c r="H198" i="1"/>
  <c r="K198" i="1" s="1"/>
  <c r="H196" i="1"/>
  <c r="K196" i="1" s="1"/>
  <c r="H195" i="1"/>
  <c r="K195" i="1" s="1"/>
  <c r="H194" i="1"/>
  <c r="K194" i="1" s="1"/>
  <c r="H193" i="1"/>
  <c r="K193" i="1" s="1"/>
  <c r="H191" i="1"/>
  <c r="K191" i="1" s="1"/>
  <c r="H189" i="1"/>
  <c r="K189" i="1" s="1"/>
  <c r="H187" i="1"/>
  <c r="K187" i="1" s="1"/>
  <c r="H185" i="1"/>
  <c r="K185" i="1" s="1"/>
  <c r="H183" i="1"/>
  <c r="K183" i="1" s="1"/>
  <c r="H181" i="1"/>
  <c r="K181" i="1" s="1"/>
  <c r="H178" i="1"/>
  <c r="K178" i="1" s="1"/>
  <c r="H176" i="1"/>
  <c r="K176" i="1" s="1"/>
  <c r="H175" i="1"/>
  <c r="K175" i="1" s="1"/>
  <c r="H174" i="1"/>
  <c r="K174" i="1" s="1"/>
  <c r="H173" i="1"/>
  <c r="K173" i="1" s="1"/>
  <c r="H172" i="1"/>
  <c r="K172" i="1" s="1"/>
  <c r="H171" i="1"/>
  <c r="K171" i="1" s="1"/>
  <c r="H169" i="1"/>
  <c r="K169" i="1" s="1"/>
  <c r="H168" i="1"/>
  <c r="K168" i="1" s="1"/>
  <c r="H167" i="1"/>
  <c r="K167" i="1" s="1"/>
  <c r="H166" i="1"/>
  <c r="K166" i="1" s="1"/>
  <c r="H165" i="1"/>
  <c r="K165" i="1" s="1"/>
  <c r="H164" i="1"/>
  <c r="K164" i="1" s="1"/>
  <c r="H163" i="1"/>
  <c r="K163" i="1" s="1"/>
  <c r="H160" i="1"/>
  <c r="K160" i="1" s="1"/>
  <c r="I159" i="1"/>
  <c r="G159" i="1"/>
  <c r="H158" i="1"/>
  <c r="K158" i="1" s="1"/>
  <c r="I157" i="1"/>
  <c r="G157" i="1"/>
  <c r="H156" i="1"/>
  <c r="K156" i="1" s="1"/>
  <c r="I155" i="1"/>
  <c r="G155" i="1"/>
  <c r="H154" i="1"/>
  <c r="K154" i="1" s="1"/>
  <c r="I153" i="1"/>
  <c r="G153" i="1"/>
  <c r="H152" i="1"/>
  <c r="K152" i="1" s="1"/>
  <c r="I151" i="1"/>
  <c r="G151" i="1"/>
  <c r="H150" i="1"/>
  <c r="K150" i="1" s="1"/>
  <c r="I148" i="1"/>
  <c r="H148" i="1"/>
  <c r="H146" i="1"/>
  <c r="K146" i="1" s="1"/>
  <c r="H144" i="1"/>
  <c r="K144" i="1" s="1"/>
  <c r="H141" i="1"/>
  <c r="K141" i="1" s="1"/>
  <c r="H139" i="1"/>
  <c r="K139" i="1" s="1"/>
  <c r="I138" i="1"/>
  <c r="G138" i="1"/>
  <c r="H137" i="1"/>
  <c r="K137" i="1" s="1"/>
  <c r="H135" i="1"/>
  <c r="K135" i="1" s="1"/>
  <c r="I134" i="1"/>
  <c r="G134" i="1"/>
  <c r="H133" i="1"/>
  <c r="K133" i="1" s="1"/>
  <c r="H131" i="1"/>
  <c r="K131" i="1" s="1"/>
  <c r="H130" i="1"/>
  <c r="K130" i="1" s="1"/>
  <c r="H129" i="1"/>
  <c r="K129" i="1" s="1"/>
  <c r="H128" i="1"/>
  <c r="K128" i="1" s="1"/>
  <c r="H127" i="1"/>
  <c r="K127" i="1" s="1"/>
  <c r="H125" i="1"/>
  <c r="K125" i="1" s="1"/>
  <c r="H123" i="1"/>
  <c r="K123" i="1" s="1"/>
  <c r="H120" i="1"/>
  <c r="K120" i="1" s="1"/>
  <c r="H118" i="1"/>
  <c r="K118" i="1" s="1"/>
  <c r="I116" i="1"/>
  <c r="H116" i="1"/>
  <c r="H114" i="1"/>
  <c r="K114" i="1" s="1"/>
  <c r="H111" i="1"/>
  <c r="K111" i="1" s="1"/>
  <c r="H109" i="1"/>
  <c r="K109" i="1" s="1"/>
  <c r="H106" i="1"/>
  <c r="H104" i="1"/>
  <c r="K104" i="1" s="1"/>
  <c r="H101" i="1"/>
  <c r="K101" i="1" s="1"/>
  <c r="I99" i="1"/>
  <c r="H99" i="1"/>
  <c r="H97" i="1"/>
  <c r="K97" i="1" s="1"/>
  <c r="H96" i="1"/>
  <c r="K96" i="1" s="1"/>
  <c r="H94" i="1"/>
  <c r="K94" i="1" s="1"/>
  <c r="H92" i="1"/>
  <c r="K92" i="1" s="1"/>
  <c r="H90" i="1"/>
  <c r="K90" i="1" s="1"/>
  <c r="H88" i="1"/>
  <c r="K88" i="1" s="1"/>
  <c r="H86" i="1"/>
  <c r="K86" i="1" s="1"/>
  <c r="H82" i="1"/>
  <c r="K82" i="1" s="1"/>
  <c r="I80" i="1"/>
  <c r="K80" i="1" s="1"/>
  <c r="I78" i="1"/>
  <c r="K78" i="1" s="1"/>
  <c r="H76" i="1"/>
  <c r="H73" i="1"/>
  <c r="K73" i="1" s="1"/>
  <c r="H72" i="1"/>
  <c r="K72" i="1" s="1"/>
  <c r="H71" i="1"/>
  <c r="K71" i="1" s="1"/>
  <c r="H70" i="1"/>
  <c r="K70" i="1" s="1"/>
  <c r="H68" i="1"/>
  <c r="K68" i="1" s="1"/>
  <c r="H65" i="1"/>
  <c r="K65" i="1" s="1"/>
  <c r="H64" i="1"/>
  <c r="K64" i="1" s="1"/>
  <c r="H62" i="1"/>
  <c r="K62" i="1" s="1"/>
  <c r="H61" i="1"/>
  <c r="K61" i="1" s="1"/>
  <c r="H58" i="1"/>
  <c r="K58" i="1" s="1"/>
  <c r="H56" i="1"/>
  <c r="K56" i="1" s="1"/>
  <c r="H55" i="1"/>
  <c r="K55" i="1" s="1"/>
  <c r="H54" i="1"/>
  <c r="K54" i="1" s="1"/>
  <c r="H53" i="1"/>
  <c r="K53" i="1" s="1"/>
  <c r="H52" i="1"/>
  <c r="K52" i="1" s="1"/>
  <c r="H51" i="1"/>
  <c r="K51" i="1" s="1"/>
  <c r="H50" i="1"/>
  <c r="H49" i="1"/>
  <c r="H48" i="1"/>
  <c r="H47" i="1"/>
  <c r="I45" i="1"/>
  <c r="H45" i="1"/>
  <c r="H42" i="1"/>
  <c r="K42" i="1" s="1"/>
  <c r="H40" i="1"/>
  <c r="K40" i="1" s="1"/>
  <c r="H39" i="1"/>
  <c r="K39" i="1" s="1"/>
  <c r="I38" i="1"/>
  <c r="K38" i="1" s="1"/>
  <c r="K37" i="1"/>
  <c r="I33" i="1"/>
  <c r="K33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H26" i="1"/>
  <c r="I25" i="1"/>
  <c r="K25" i="1" s="1"/>
  <c r="H23" i="1"/>
  <c r="K23" i="1" s="1"/>
  <c r="H22" i="1"/>
  <c r="K22" i="1" s="1"/>
  <c r="H21" i="1"/>
  <c r="K21" i="1" s="1"/>
  <c r="H20" i="1"/>
  <c r="K20" i="1" s="1"/>
  <c r="H19" i="1"/>
  <c r="K19" i="1" s="1"/>
  <c r="I18" i="1"/>
  <c r="K18" i="1" s="1"/>
  <c r="J107" i="1" l="1"/>
  <c r="O16" i="1"/>
  <c r="H472" i="1"/>
  <c r="N15" i="1"/>
  <c r="O15" i="1" s="1"/>
  <c r="N227" i="1"/>
  <c r="N83" i="1"/>
  <c r="O83" i="1" s="1"/>
  <c r="H321" i="1"/>
  <c r="H331" i="1"/>
  <c r="H348" i="1"/>
  <c r="H351" i="1"/>
  <c r="H383" i="1"/>
  <c r="H385" i="1"/>
  <c r="H387" i="1"/>
  <c r="H389" i="1"/>
  <c r="J59" i="1"/>
  <c r="I272" i="1"/>
  <c r="H400" i="1"/>
  <c r="H402" i="1"/>
  <c r="H404" i="1"/>
  <c r="H406" i="1"/>
  <c r="H408" i="1"/>
  <c r="H415" i="1"/>
  <c r="H417" i="1"/>
  <c r="H420" i="1"/>
  <c r="H422" i="1"/>
  <c r="H424" i="1"/>
  <c r="H426" i="1"/>
  <c r="H429" i="1"/>
  <c r="H431" i="1"/>
  <c r="H157" i="1"/>
  <c r="H291" i="1"/>
  <c r="H376" i="1"/>
  <c r="H483" i="1"/>
  <c r="H485" i="1"/>
  <c r="H487" i="1"/>
  <c r="H489" i="1"/>
  <c r="H491" i="1"/>
  <c r="H494" i="1"/>
  <c r="H496" i="1"/>
  <c r="H498" i="1"/>
  <c r="H500" i="1"/>
  <c r="H502" i="1"/>
  <c r="H504" i="1"/>
  <c r="H507" i="1"/>
  <c r="H509" i="1"/>
  <c r="J142" i="1"/>
  <c r="J179" i="1"/>
  <c r="J161" i="1"/>
  <c r="J215" i="1"/>
  <c r="J236" i="1"/>
  <c r="H138" i="1"/>
  <c r="H155" i="1"/>
  <c r="H323" i="1"/>
  <c r="H327" i="1"/>
  <c r="H453" i="1"/>
  <c r="H325" i="1"/>
  <c r="H329" i="1"/>
  <c r="H367" i="1"/>
  <c r="H394" i="1"/>
  <c r="H456" i="1"/>
  <c r="I266" i="1"/>
  <c r="M173" i="1"/>
  <c r="O173" i="1" s="1"/>
  <c r="L173" i="1"/>
  <c r="M281" i="1"/>
  <c r="O281" i="1" s="1"/>
  <c r="L281" i="1"/>
  <c r="M416" i="1"/>
  <c r="O416" i="1" s="1"/>
  <c r="L416" i="1"/>
  <c r="M71" i="1"/>
  <c r="O71" i="1" s="1"/>
  <c r="L71" i="1"/>
  <c r="M158" i="1"/>
  <c r="O158" i="1" s="1"/>
  <c r="L158" i="1"/>
  <c r="M269" i="1"/>
  <c r="O269" i="1" s="1"/>
  <c r="L269" i="1"/>
  <c r="M393" i="1"/>
  <c r="O393" i="1" s="1"/>
  <c r="L393" i="1"/>
  <c r="M18" i="1"/>
  <c r="O18" i="1" s="1"/>
  <c r="L18" i="1"/>
  <c r="M22" i="1"/>
  <c r="O22" i="1" s="1"/>
  <c r="L22" i="1"/>
  <c r="M28" i="1"/>
  <c r="O28" i="1" s="1"/>
  <c r="L28" i="1"/>
  <c r="M33" i="1"/>
  <c r="O33" i="1" s="1"/>
  <c r="L33" i="1"/>
  <c r="M42" i="1"/>
  <c r="O42" i="1" s="1"/>
  <c r="L42" i="1"/>
  <c r="M54" i="1"/>
  <c r="O54" i="1" s="1"/>
  <c r="L54" i="1"/>
  <c r="M56" i="1"/>
  <c r="O56" i="1" s="1"/>
  <c r="L56" i="1"/>
  <c r="M68" i="1"/>
  <c r="O68" i="1" s="1"/>
  <c r="L68" i="1"/>
  <c r="M72" i="1"/>
  <c r="O72" i="1" s="1"/>
  <c r="L72" i="1"/>
  <c r="M82" i="1"/>
  <c r="O82" i="1" s="1"/>
  <c r="L82" i="1"/>
  <c r="M88" i="1"/>
  <c r="O88" i="1" s="1"/>
  <c r="L88" i="1"/>
  <c r="M96" i="1"/>
  <c r="O96" i="1" s="1"/>
  <c r="L96" i="1"/>
  <c r="M101" i="1"/>
  <c r="O101" i="1" s="1"/>
  <c r="L101" i="1"/>
  <c r="O106" i="1"/>
  <c r="L106" i="1"/>
  <c r="M123" i="1"/>
  <c r="O123" i="1" s="1"/>
  <c r="L123" i="1"/>
  <c r="M129" i="1"/>
  <c r="O129" i="1" s="1"/>
  <c r="L129" i="1"/>
  <c r="M135" i="1"/>
  <c r="O135" i="1" s="1"/>
  <c r="L135" i="1"/>
  <c r="M146" i="1"/>
  <c r="O146" i="1" s="1"/>
  <c r="L146" i="1"/>
  <c r="M152" i="1"/>
  <c r="O152" i="1" s="1"/>
  <c r="L152" i="1"/>
  <c r="H153" i="1"/>
  <c r="M160" i="1"/>
  <c r="O160" i="1" s="1"/>
  <c r="L160" i="1"/>
  <c r="M164" i="1"/>
  <c r="O164" i="1" s="1"/>
  <c r="L164" i="1"/>
  <c r="M166" i="1"/>
  <c r="O166" i="1" s="1"/>
  <c r="L166" i="1"/>
  <c r="M174" i="1"/>
  <c r="O174" i="1" s="1"/>
  <c r="L174" i="1"/>
  <c r="M176" i="1"/>
  <c r="O176" i="1" s="1"/>
  <c r="L176" i="1"/>
  <c r="M189" i="1"/>
  <c r="O189" i="1" s="1"/>
  <c r="L189" i="1"/>
  <c r="M194" i="1"/>
  <c r="O194" i="1" s="1"/>
  <c r="L194" i="1"/>
  <c r="M199" i="1"/>
  <c r="O199" i="1" s="1"/>
  <c r="L199" i="1"/>
  <c r="M205" i="1"/>
  <c r="O205" i="1" s="1"/>
  <c r="L205" i="1"/>
  <c r="M210" i="1"/>
  <c r="O210" i="1" s="1"/>
  <c r="L210" i="1"/>
  <c r="M233" i="1"/>
  <c r="O233" i="1" s="1"/>
  <c r="L233" i="1"/>
  <c r="M246" i="1"/>
  <c r="O246" i="1" s="1"/>
  <c r="L246" i="1"/>
  <c r="M258" i="1"/>
  <c r="O258" i="1" s="1"/>
  <c r="L258" i="1"/>
  <c r="M277" i="1"/>
  <c r="O277" i="1" s="1"/>
  <c r="L277" i="1"/>
  <c r="M279" i="1"/>
  <c r="O279" i="1" s="1"/>
  <c r="L279" i="1"/>
  <c r="M282" i="1"/>
  <c r="O282" i="1" s="1"/>
  <c r="L282" i="1"/>
  <c r="M284" i="1"/>
  <c r="O284" i="1" s="1"/>
  <c r="L284" i="1"/>
  <c r="M286" i="1"/>
  <c r="O286" i="1" s="1"/>
  <c r="L286" i="1"/>
  <c r="M289" i="1"/>
  <c r="O289" i="1" s="1"/>
  <c r="L289" i="1"/>
  <c r="M295" i="1"/>
  <c r="O295" i="1" s="1"/>
  <c r="L295" i="1"/>
  <c r="M297" i="1"/>
  <c r="O297" i="1" s="1"/>
  <c r="L297" i="1"/>
  <c r="M299" i="1"/>
  <c r="O299" i="1" s="1"/>
  <c r="L299" i="1"/>
  <c r="M301" i="1"/>
  <c r="O301" i="1" s="1"/>
  <c r="L301" i="1"/>
  <c r="M306" i="1"/>
  <c r="O306" i="1" s="1"/>
  <c r="L306" i="1"/>
  <c r="M308" i="1"/>
  <c r="O308" i="1" s="1"/>
  <c r="L308" i="1"/>
  <c r="M313" i="1"/>
  <c r="O313" i="1" s="1"/>
  <c r="L313" i="1"/>
  <c r="M318" i="1"/>
  <c r="O318" i="1" s="1"/>
  <c r="L318" i="1"/>
  <c r="M322" i="1"/>
  <c r="O322" i="1" s="1"/>
  <c r="L322" i="1"/>
  <c r="M324" i="1"/>
  <c r="O324" i="1" s="1"/>
  <c r="L324" i="1"/>
  <c r="M326" i="1"/>
  <c r="O326" i="1" s="1"/>
  <c r="L326" i="1"/>
  <c r="M328" i="1"/>
  <c r="O328" i="1" s="1"/>
  <c r="L328" i="1"/>
  <c r="M330" i="1"/>
  <c r="O330" i="1" s="1"/>
  <c r="L330" i="1"/>
  <c r="M332" i="1"/>
  <c r="O332" i="1" s="1"/>
  <c r="L332" i="1"/>
  <c r="M337" i="1"/>
  <c r="O337" i="1" s="1"/>
  <c r="L337" i="1"/>
  <c r="M340" i="1"/>
  <c r="O340" i="1" s="1"/>
  <c r="L340" i="1"/>
  <c r="M342" i="1"/>
  <c r="O342" i="1" s="1"/>
  <c r="L342" i="1"/>
  <c r="M345" i="1"/>
  <c r="O345" i="1" s="1"/>
  <c r="L345" i="1"/>
  <c r="M354" i="1"/>
  <c r="O354" i="1" s="1"/>
  <c r="L354" i="1"/>
  <c r="M356" i="1"/>
  <c r="O356" i="1" s="1"/>
  <c r="L356" i="1"/>
  <c r="M359" i="1"/>
  <c r="O359" i="1" s="1"/>
  <c r="L359" i="1"/>
  <c r="M363" i="1"/>
  <c r="O363" i="1" s="1"/>
  <c r="L363" i="1"/>
  <c r="M365" i="1"/>
  <c r="O365" i="1" s="1"/>
  <c r="L365" i="1"/>
  <c r="M368" i="1"/>
  <c r="O368" i="1" s="1"/>
  <c r="L368" i="1"/>
  <c r="M372" i="1"/>
  <c r="O372" i="1" s="1"/>
  <c r="L372" i="1"/>
  <c r="M379" i="1"/>
  <c r="O379" i="1" s="1"/>
  <c r="L379" i="1"/>
  <c r="M397" i="1"/>
  <c r="O397" i="1" s="1"/>
  <c r="L397" i="1"/>
  <c r="M401" i="1"/>
  <c r="O401" i="1" s="1"/>
  <c r="L401" i="1"/>
  <c r="M403" i="1"/>
  <c r="O403" i="1" s="1"/>
  <c r="L403" i="1"/>
  <c r="M405" i="1"/>
  <c r="O405" i="1" s="1"/>
  <c r="L405" i="1"/>
  <c r="M407" i="1"/>
  <c r="O407" i="1" s="1"/>
  <c r="L407" i="1"/>
  <c r="M409" i="1"/>
  <c r="O409" i="1" s="1"/>
  <c r="L409" i="1"/>
  <c r="M414" i="1"/>
  <c r="O414" i="1" s="1"/>
  <c r="L414" i="1"/>
  <c r="M439" i="1"/>
  <c r="O439" i="1" s="1"/>
  <c r="L439" i="1"/>
  <c r="K442" i="1"/>
  <c r="L443" i="1"/>
  <c r="K446" i="1"/>
  <c r="L447" i="1"/>
  <c r="M452" i="1"/>
  <c r="O452" i="1" s="1"/>
  <c r="L452" i="1"/>
  <c r="M454" i="1"/>
  <c r="O454" i="1" s="1"/>
  <c r="L454" i="1"/>
  <c r="M457" i="1"/>
  <c r="O457" i="1" s="1"/>
  <c r="L457" i="1"/>
  <c r="M464" i="1"/>
  <c r="O464" i="1" s="1"/>
  <c r="L464" i="1"/>
  <c r="M468" i="1"/>
  <c r="O468" i="1" s="1"/>
  <c r="L468" i="1"/>
  <c r="M470" i="1"/>
  <c r="O470" i="1" s="1"/>
  <c r="L470" i="1"/>
  <c r="M476" i="1"/>
  <c r="O476" i="1" s="1"/>
  <c r="L476" i="1"/>
  <c r="M480" i="1"/>
  <c r="O480" i="1" s="1"/>
  <c r="L480" i="1"/>
  <c r="M484" i="1"/>
  <c r="O484" i="1" s="1"/>
  <c r="L484" i="1"/>
  <c r="M486" i="1"/>
  <c r="O486" i="1" s="1"/>
  <c r="L486" i="1"/>
  <c r="M488" i="1"/>
  <c r="O488" i="1" s="1"/>
  <c r="L488" i="1"/>
  <c r="M490" i="1"/>
  <c r="O490" i="1" s="1"/>
  <c r="L490" i="1"/>
  <c r="M492" i="1"/>
  <c r="O492" i="1" s="1"/>
  <c r="L492" i="1"/>
  <c r="L495" i="1"/>
  <c r="M495" i="1"/>
  <c r="O495" i="1" s="1"/>
  <c r="L497" i="1"/>
  <c r="M497" i="1"/>
  <c r="O497" i="1" s="1"/>
  <c r="M499" i="1"/>
  <c r="O499" i="1" s="1"/>
  <c r="L499" i="1"/>
  <c r="L501" i="1"/>
  <c r="M501" i="1"/>
  <c r="O501" i="1" s="1"/>
  <c r="M503" i="1"/>
  <c r="O503" i="1" s="1"/>
  <c r="L503" i="1"/>
  <c r="L505" i="1"/>
  <c r="M505" i="1"/>
  <c r="O505" i="1" s="1"/>
  <c r="L508" i="1"/>
  <c r="M508" i="1"/>
  <c r="O508" i="1" s="1"/>
  <c r="L511" i="1"/>
  <c r="J43" i="1"/>
  <c r="J74" i="1"/>
  <c r="J15" i="1" s="1"/>
  <c r="J84" i="1"/>
  <c r="J121" i="1"/>
  <c r="M20" i="1"/>
  <c r="O20" i="1" s="1"/>
  <c r="L20" i="1"/>
  <c r="M25" i="1"/>
  <c r="O25" i="1" s="1"/>
  <c r="L25" i="1"/>
  <c r="M30" i="1"/>
  <c r="O30" i="1" s="1"/>
  <c r="L30" i="1"/>
  <c r="M38" i="1"/>
  <c r="O38" i="1" s="1"/>
  <c r="L38" i="1"/>
  <c r="M39" i="1"/>
  <c r="O39" i="1" s="1"/>
  <c r="L39" i="1"/>
  <c r="M52" i="1"/>
  <c r="O52" i="1" s="1"/>
  <c r="L52" i="1"/>
  <c r="M61" i="1"/>
  <c r="O61" i="1" s="1"/>
  <c r="L61" i="1"/>
  <c r="M64" i="1"/>
  <c r="O64" i="1" s="1"/>
  <c r="L64" i="1"/>
  <c r="M78" i="1"/>
  <c r="O78" i="1" s="1"/>
  <c r="L78" i="1"/>
  <c r="M92" i="1"/>
  <c r="O92" i="1" s="1"/>
  <c r="L92" i="1"/>
  <c r="M111" i="1"/>
  <c r="O111" i="1" s="1"/>
  <c r="L111" i="1"/>
  <c r="M118" i="1"/>
  <c r="O118" i="1" s="1"/>
  <c r="L118" i="1"/>
  <c r="M127" i="1"/>
  <c r="O127" i="1" s="1"/>
  <c r="L127" i="1"/>
  <c r="M131" i="1"/>
  <c r="O131" i="1" s="1"/>
  <c r="L131" i="1"/>
  <c r="M141" i="1"/>
  <c r="O141" i="1" s="1"/>
  <c r="L141" i="1"/>
  <c r="M154" i="1"/>
  <c r="O154" i="1" s="1"/>
  <c r="L154" i="1"/>
  <c r="M156" i="1"/>
  <c r="O156" i="1" s="1"/>
  <c r="L156" i="1"/>
  <c r="M168" i="1"/>
  <c r="O168" i="1" s="1"/>
  <c r="L168" i="1"/>
  <c r="M171" i="1"/>
  <c r="O171" i="1" s="1"/>
  <c r="L171" i="1"/>
  <c r="M181" i="1"/>
  <c r="O181" i="1" s="1"/>
  <c r="L181" i="1"/>
  <c r="M185" i="1"/>
  <c r="O185" i="1" s="1"/>
  <c r="L185" i="1"/>
  <c r="M191" i="1"/>
  <c r="O191" i="1" s="1"/>
  <c r="L191" i="1"/>
  <c r="M196" i="1"/>
  <c r="O196" i="1" s="1"/>
  <c r="L196" i="1"/>
  <c r="M201" i="1"/>
  <c r="O201" i="1" s="1"/>
  <c r="L201" i="1"/>
  <c r="M202" i="1"/>
  <c r="O202" i="1" s="1"/>
  <c r="L202" i="1"/>
  <c r="M207" i="1"/>
  <c r="O207" i="1" s="1"/>
  <c r="L207" i="1"/>
  <c r="M212" i="1"/>
  <c r="O212" i="1" s="1"/>
  <c r="L212" i="1"/>
  <c r="M224" i="1"/>
  <c r="O224" i="1" s="1"/>
  <c r="L224" i="1"/>
  <c r="M229" i="1"/>
  <c r="O229" i="1" s="1"/>
  <c r="L229" i="1"/>
  <c r="M242" i="1"/>
  <c r="O242" i="1" s="1"/>
  <c r="L242" i="1"/>
  <c r="M262" i="1"/>
  <c r="O262" i="1" s="1"/>
  <c r="L262" i="1"/>
  <c r="M19" i="1"/>
  <c r="O19" i="1" s="1"/>
  <c r="L19" i="1"/>
  <c r="M21" i="1"/>
  <c r="O21" i="1" s="1"/>
  <c r="L21" i="1"/>
  <c r="M23" i="1"/>
  <c r="O23" i="1" s="1"/>
  <c r="L23" i="1"/>
  <c r="M27" i="1"/>
  <c r="O27" i="1" s="1"/>
  <c r="L27" i="1"/>
  <c r="M29" i="1"/>
  <c r="O29" i="1" s="1"/>
  <c r="L29" i="1"/>
  <c r="M31" i="1"/>
  <c r="O31" i="1" s="1"/>
  <c r="L31" i="1"/>
  <c r="M37" i="1"/>
  <c r="O37" i="1" s="1"/>
  <c r="L37" i="1"/>
  <c r="M40" i="1"/>
  <c r="O40" i="1" s="1"/>
  <c r="L40" i="1"/>
  <c r="M51" i="1"/>
  <c r="O51" i="1" s="1"/>
  <c r="L51" i="1"/>
  <c r="M53" i="1"/>
  <c r="O53" i="1" s="1"/>
  <c r="L53" i="1"/>
  <c r="M55" i="1"/>
  <c r="O55" i="1" s="1"/>
  <c r="L55" i="1"/>
  <c r="M58" i="1"/>
  <c r="O58" i="1" s="1"/>
  <c r="L58" i="1"/>
  <c r="M62" i="1"/>
  <c r="O62" i="1" s="1"/>
  <c r="L62" i="1"/>
  <c r="M65" i="1"/>
  <c r="O65" i="1" s="1"/>
  <c r="L65" i="1"/>
  <c r="M70" i="1"/>
  <c r="O70" i="1" s="1"/>
  <c r="L70" i="1"/>
  <c r="M73" i="1"/>
  <c r="O73" i="1" s="1"/>
  <c r="L73" i="1"/>
  <c r="M80" i="1"/>
  <c r="O80" i="1" s="1"/>
  <c r="L80" i="1"/>
  <c r="M86" i="1"/>
  <c r="O86" i="1" s="1"/>
  <c r="L86" i="1"/>
  <c r="M90" i="1"/>
  <c r="O90" i="1" s="1"/>
  <c r="L90" i="1"/>
  <c r="M94" i="1"/>
  <c r="O94" i="1" s="1"/>
  <c r="L94" i="1"/>
  <c r="M97" i="1"/>
  <c r="O97" i="1" s="1"/>
  <c r="L97" i="1"/>
  <c r="M104" i="1"/>
  <c r="O104" i="1" s="1"/>
  <c r="L104" i="1"/>
  <c r="M109" i="1"/>
  <c r="O109" i="1" s="1"/>
  <c r="L109" i="1"/>
  <c r="M114" i="1"/>
  <c r="O114" i="1" s="1"/>
  <c r="L114" i="1"/>
  <c r="M120" i="1"/>
  <c r="O120" i="1" s="1"/>
  <c r="L120" i="1"/>
  <c r="M125" i="1"/>
  <c r="O125" i="1" s="1"/>
  <c r="L125" i="1"/>
  <c r="M128" i="1"/>
  <c r="O128" i="1" s="1"/>
  <c r="L128" i="1"/>
  <c r="M130" i="1"/>
  <c r="O130" i="1" s="1"/>
  <c r="L130" i="1"/>
  <c r="M133" i="1"/>
  <c r="O133" i="1" s="1"/>
  <c r="L133" i="1"/>
  <c r="H134" i="1"/>
  <c r="K134" i="1"/>
  <c r="M137" i="1"/>
  <c r="O137" i="1" s="1"/>
  <c r="L137" i="1"/>
  <c r="M139" i="1"/>
  <c r="O139" i="1" s="1"/>
  <c r="L139" i="1"/>
  <c r="M144" i="1"/>
  <c r="O144" i="1" s="1"/>
  <c r="L144" i="1"/>
  <c r="M150" i="1"/>
  <c r="O150" i="1" s="1"/>
  <c r="L150" i="1"/>
  <c r="M163" i="1"/>
  <c r="O163" i="1" s="1"/>
  <c r="L163" i="1"/>
  <c r="M165" i="1"/>
  <c r="O165" i="1" s="1"/>
  <c r="L165" i="1"/>
  <c r="M167" i="1"/>
  <c r="O167" i="1" s="1"/>
  <c r="L167" i="1"/>
  <c r="M169" i="1"/>
  <c r="O169" i="1" s="1"/>
  <c r="L169" i="1"/>
  <c r="M172" i="1"/>
  <c r="O172" i="1" s="1"/>
  <c r="L172" i="1"/>
  <c r="M175" i="1"/>
  <c r="O175" i="1" s="1"/>
  <c r="L175" i="1"/>
  <c r="M178" i="1"/>
  <c r="O178" i="1" s="1"/>
  <c r="L178" i="1"/>
  <c r="M183" i="1"/>
  <c r="O183" i="1" s="1"/>
  <c r="L183" i="1"/>
  <c r="M187" i="1"/>
  <c r="O187" i="1" s="1"/>
  <c r="L187" i="1"/>
  <c r="M193" i="1"/>
  <c r="O193" i="1" s="1"/>
  <c r="L193" i="1"/>
  <c r="M195" i="1"/>
  <c r="O195" i="1" s="1"/>
  <c r="L195" i="1"/>
  <c r="M198" i="1"/>
  <c r="O198" i="1" s="1"/>
  <c r="L198" i="1"/>
  <c r="M200" i="1"/>
  <c r="O200" i="1" s="1"/>
  <c r="L200" i="1"/>
  <c r="M203" i="1"/>
  <c r="O203" i="1" s="1"/>
  <c r="L203" i="1"/>
  <c r="M206" i="1"/>
  <c r="O206" i="1" s="1"/>
  <c r="L206" i="1"/>
  <c r="M209" i="1"/>
  <c r="O209" i="1" s="1"/>
  <c r="L209" i="1"/>
  <c r="M211" i="1"/>
  <c r="O211" i="1" s="1"/>
  <c r="L211" i="1"/>
  <c r="M213" i="1"/>
  <c r="O213" i="1" s="1"/>
  <c r="L213" i="1"/>
  <c r="M218" i="1"/>
  <c r="O218" i="1" s="1"/>
  <c r="L218" i="1"/>
  <c r="M223" i="1"/>
  <c r="O223" i="1" s="1"/>
  <c r="L223" i="1"/>
  <c r="M231" i="1"/>
  <c r="O231" i="1" s="1"/>
  <c r="L231" i="1"/>
  <c r="M240" i="1"/>
  <c r="O240" i="1" s="1"/>
  <c r="L240" i="1"/>
  <c r="M244" i="1"/>
  <c r="O244" i="1" s="1"/>
  <c r="L244" i="1"/>
  <c r="M248" i="1"/>
  <c r="O248" i="1" s="1"/>
  <c r="L248" i="1"/>
  <c r="M260" i="1"/>
  <c r="O260" i="1" s="1"/>
  <c r="L260" i="1"/>
  <c r="M264" i="1"/>
  <c r="O264" i="1" s="1"/>
  <c r="L264" i="1"/>
  <c r="M267" i="1"/>
  <c r="O267" i="1" s="1"/>
  <c r="L267" i="1"/>
  <c r="M273" i="1"/>
  <c r="O273" i="1" s="1"/>
  <c r="L273" i="1"/>
  <c r="M280" i="1"/>
  <c r="O280" i="1" s="1"/>
  <c r="L280" i="1"/>
  <c r="M285" i="1"/>
  <c r="O285" i="1" s="1"/>
  <c r="L285" i="1"/>
  <c r="M288" i="1"/>
  <c r="O288" i="1" s="1"/>
  <c r="L288" i="1"/>
  <c r="M290" i="1"/>
  <c r="O290" i="1" s="1"/>
  <c r="L290" i="1"/>
  <c r="M292" i="1"/>
  <c r="O292" i="1" s="1"/>
  <c r="L292" i="1"/>
  <c r="M298" i="1"/>
  <c r="O298" i="1" s="1"/>
  <c r="L298" i="1"/>
  <c r="M300" i="1"/>
  <c r="O300" i="1" s="1"/>
  <c r="L300" i="1"/>
  <c r="M303" i="1"/>
  <c r="O303" i="1" s="1"/>
  <c r="L303" i="1"/>
  <c r="M307" i="1"/>
  <c r="O307" i="1" s="1"/>
  <c r="L307" i="1"/>
  <c r="M311" i="1"/>
  <c r="O311" i="1" s="1"/>
  <c r="L311" i="1"/>
  <c r="M316" i="1"/>
  <c r="O316" i="1" s="1"/>
  <c r="L316" i="1"/>
  <c r="M336" i="1"/>
  <c r="O336" i="1" s="1"/>
  <c r="L336" i="1"/>
  <c r="M338" i="1"/>
  <c r="O338" i="1" s="1"/>
  <c r="L338" i="1"/>
  <c r="M341" i="1"/>
  <c r="O341" i="1" s="1"/>
  <c r="L341" i="1"/>
  <c r="M344" i="1"/>
  <c r="O344" i="1" s="1"/>
  <c r="L344" i="1"/>
  <c r="M347" i="1"/>
  <c r="O347" i="1" s="1"/>
  <c r="L347" i="1"/>
  <c r="M349" i="1"/>
  <c r="O349" i="1" s="1"/>
  <c r="L349" i="1"/>
  <c r="M352" i="1"/>
  <c r="O352" i="1" s="1"/>
  <c r="L352" i="1"/>
  <c r="M355" i="1"/>
  <c r="O355" i="1" s="1"/>
  <c r="L355" i="1"/>
  <c r="M358" i="1"/>
  <c r="O358" i="1" s="1"/>
  <c r="L358" i="1"/>
  <c r="M360" i="1"/>
  <c r="O360" i="1" s="1"/>
  <c r="L360" i="1"/>
  <c r="M364" i="1"/>
  <c r="O364" i="1" s="1"/>
  <c r="L364" i="1"/>
  <c r="M370" i="1"/>
  <c r="O370" i="1" s="1"/>
  <c r="L370" i="1"/>
  <c r="M374" i="1"/>
  <c r="O374" i="1" s="1"/>
  <c r="L374" i="1"/>
  <c r="M377" i="1"/>
  <c r="O377" i="1" s="1"/>
  <c r="L377" i="1"/>
  <c r="M381" i="1"/>
  <c r="O381" i="1" s="1"/>
  <c r="L381" i="1"/>
  <c r="M384" i="1"/>
  <c r="O384" i="1" s="1"/>
  <c r="L384" i="1"/>
  <c r="M386" i="1"/>
  <c r="O386" i="1" s="1"/>
  <c r="L386" i="1"/>
  <c r="M388" i="1"/>
  <c r="O388" i="1" s="1"/>
  <c r="L388" i="1"/>
  <c r="M390" i="1"/>
  <c r="O390" i="1" s="1"/>
  <c r="L390" i="1"/>
  <c r="M395" i="1"/>
  <c r="O395" i="1" s="1"/>
  <c r="L395" i="1"/>
  <c r="M412" i="1"/>
  <c r="O412" i="1" s="1"/>
  <c r="L412" i="1"/>
  <c r="M418" i="1"/>
  <c r="O418" i="1" s="1"/>
  <c r="L418" i="1"/>
  <c r="M421" i="1"/>
  <c r="O421" i="1" s="1"/>
  <c r="L421" i="1"/>
  <c r="M423" i="1"/>
  <c r="O423" i="1" s="1"/>
  <c r="L423" i="1"/>
  <c r="M425" i="1"/>
  <c r="O425" i="1" s="1"/>
  <c r="L425" i="1"/>
  <c r="M427" i="1"/>
  <c r="O427" i="1" s="1"/>
  <c r="L427" i="1"/>
  <c r="M430" i="1"/>
  <c r="O430" i="1" s="1"/>
  <c r="L430" i="1"/>
  <c r="M432" i="1"/>
  <c r="O432" i="1" s="1"/>
  <c r="L432" i="1"/>
  <c r="M437" i="1"/>
  <c r="O437" i="1" s="1"/>
  <c r="L437" i="1"/>
  <c r="K440" i="1"/>
  <c r="L441" i="1"/>
  <c r="K444" i="1"/>
  <c r="L445" i="1"/>
  <c r="K448" i="1"/>
  <c r="L449" i="1"/>
  <c r="L459" i="1"/>
  <c r="M459" i="1"/>
  <c r="O459" i="1" s="1"/>
  <c r="M462" i="1"/>
  <c r="O462" i="1" s="1"/>
  <c r="L462" i="1"/>
  <c r="K465" i="1"/>
  <c r="M466" i="1"/>
  <c r="O466" i="1" s="1"/>
  <c r="L466" i="1"/>
  <c r="L469" i="1"/>
  <c r="M469" i="1"/>
  <c r="O469" i="1" s="1"/>
  <c r="L471" i="1"/>
  <c r="M471" i="1"/>
  <c r="O471" i="1" s="1"/>
  <c r="L473" i="1"/>
  <c r="M473" i="1"/>
  <c r="O473" i="1" s="1"/>
  <c r="M478" i="1"/>
  <c r="O478" i="1" s="1"/>
  <c r="L478" i="1"/>
  <c r="J227" i="1"/>
  <c r="H232" i="1"/>
  <c r="H241" i="1"/>
  <c r="H245" i="1"/>
  <c r="H259" i="1"/>
  <c r="H263" i="1"/>
  <c r="H230" i="1"/>
  <c r="H239" i="1"/>
  <c r="H243" i="1"/>
  <c r="H247" i="1"/>
  <c r="H257" i="1"/>
  <c r="H261" i="1"/>
  <c r="K26" i="1"/>
  <c r="H228" i="1"/>
  <c r="K228" i="1"/>
  <c r="H467" i="1"/>
  <c r="M449" i="1"/>
  <c r="O449" i="1" s="1"/>
  <c r="M447" i="1"/>
  <c r="O447" i="1" s="1"/>
  <c r="M445" i="1"/>
  <c r="O445" i="1" s="1"/>
  <c r="M443" i="1"/>
  <c r="O443" i="1" s="1"/>
  <c r="M441" i="1"/>
  <c r="O441" i="1" s="1"/>
  <c r="K45" i="1"/>
  <c r="K116" i="1"/>
  <c r="K256" i="1"/>
  <c r="H335" i="1"/>
  <c r="H343" i="1"/>
  <c r="H411" i="1"/>
  <c r="K411" i="1"/>
  <c r="H442" i="1"/>
  <c r="H446" i="1"/>
  <c r="H151" i="1"/>
  <c r="H255" i="1"/>
  <c r="H159" i="1"/>
  <c r="K99" i="1"/>
  <c r="K222" i="1"/>
  <c r="K226" i="1"/>
  <c r="L226" i="1" s="1"/>
  <c r="K235" i="1"/>
  <c r="K234" i="1" s="1"/>
  <c r="K253" i="1"/>
  <c r="K252" i="1" s="1"/>
  <c r="H266" i="1"/>
  <c r="K268" i="1"/>
  <c r="K270" i="1"/>
  <c r="K271" i="1"/>
  <c r="K274" i="1"/>
  <c r="L274" i="1" s="1"/>
  <c r="K275" i="1"/>
  <c r="H283" i="1"/>
  <c r="H339" i="1"/>
  <c r="H440" i="1"/>
  <c r="H444" i="1"/>
  <c r="H448" i="1"/>
  <c r="H465" i="1"/>
  <c r="K220" i="1"/>
  <c r="K255" i="1"/>
  <c r="K138" i="1"/>
  <c r="K148" i="1"/>
  <c r="L148" i="1" s="1"/>
  <c r="K151" i="1"/>
  <c r="K153" i="1"/>
  <c r="K155" i="1"/>
  <c r="K157" i="1"/>
  <c r="K159" i="1"/>
  <c r="K230" i="1"/>
  <c r="K232" i="1"/>
  <c r="K239" i="1"/>
  <c r="K241" i="1"/>
  <c r="K243" i="1"/>
  <c r="K245" i="1"/>
  <c r="K247" i="1"/>
  <c r="K257" i="1"/>
  <c r="K259" i="1"/>
  <c r="K261" i="1"/>
  <c r="K263" i="1"/>
  <c r="H272" i="1"/>
  <c r="K287" i="1"/>
  <c r="K291" i="1"/>
  <c r="K296" i="1"/>
  <c r="L296" i="1" s="1"/>
  <c r="H294" i="1"/>
  <c r="H315" i="1"/>
  <c r="K315" i="1"/>
  <c r="H317" i="1"/>
  <c r="K317" i="1"/>
  <c r="K321" i="1"/>
  <c r="K323" i="1"/>
  <c r="K325" i="1"/>
  <c r="K327" i="1"/>
  <c r="K329" i="1"/>
  <c r="K331" i="1"/>
  <c r="K335" i="1"/>
  <c r="K343" i="1"/>
  <c r="K383" i="1"/>
  <c r="K385" i="1"/>
  <c r="K387" i="1"/>
  <c r="K389" i="1"/>
  <c r="K400" i="1"/>
  <c r="K402" i="1"/>
  <c r="K404" i="1"/>
  <c r="K406" i="1"/>
  <c r="K408" i="1"/>
  <c r="K278" i="1"/>
  <c r="L278" i="1" s="1"/>
  <c r="H276" i="1"/>
  <c r="K294" i="1"/>
  <c r="K304" i="1"/>
  <c r="L304" i="1" s="1"/>
  <c r="K339" i="1"/>
  <c r="K348" i="1"/>
  <c r="K351" i="1"/>
  <c r="K376" i="1"/>
  <c r="H357" i="1"/>
  <c r="K357" i="1"/>
  <c r="H362" i="1"/>
  <c r="K362" i="1"/>
  <c r="K367" i="1"/>
  <c r="K394" i="1"/>
  <c r="K434" i="1"/>
  <c r="H436" i="1"/>
  <c r="K436" i="1"/>
  <c r="H438" i="1"/>
  <c r="K438" i="1"/>
  <c r="K453" i="1"/>
  <c r="K456" i="1"/>
  <c r="K460" i="1"/>
  <c r="K458" i="1" s="1"/>
  <c r="H458" i="1"/>
  <c r="K467" i="1"/>
  <c r="K483" i="1"/>
  <c r="K485" i="1"/>
  <c r="K487" i="1"/>
  <c r="K489" i="1"/>
  <c r="K491" i="1"/>
  <c r="K494" i="1"/>
  <c r="K496" i="1"/>
  <c r="K498" i="1"/>
  <c r="K500" i="1"/>
  <c r="K502" i="1"/>
  <c r="K504" i="1"/>
  <c r="K507" i="1"/>
  <c r="K415" i="1"/>
  <c r="K417" i="1"/>
  <c r="K420" i="1"/>
  <c r="K422" i="1"/>
  <c r="K424" i="1"/>
  <c r="K426" i="1"/>
  <c r="K429" i="1"/>
  <c r="K431" i="1"/>
  <c r="H461" i="1"/>
  <c r="K461" i="1"/>
  <c r="H463" i="1"/>
  <c r="K463" i="1"/>
  <c r="K472" i="1"/>
  <c r="J83" i="1" l="1"/>
  <c r="J14" i="1" s="1"/>
  <c r="O227" i="1"/>
  <c r="N214" i="1"/>
  <c r="O214" i="1" s="1"/>
  <c r="K266" i="1"/>
  <c r="L266" i="1" s="1"/>
  <c r="M509" i="1"/>
  <c r="O509" i="1" s="1"/>
  <c r="L509" i="1"/>
  <c r="L461" i="1"/>
  <c r="M461" i="1"/>
  <c r="O461" i="1" s="1"/>
  <c r="M424" i="1"/>
  <c r="O424" i="1" s="1"/>
  <c r="L424" i="1"/>
  <c r="L504" i="1"/>
  <c r="M504" i="1"/>
  <c r="O504" i="1" s="1"/>
  <c r="L491" i="1"/>
  <c r="M491" i="1"/>
  <c r="O491" i="1" s="1"/>
  <c r="M438" i="1"/>
  <c r="O438" i="1" s="1"/>
  <c r="L438" i="1"/>
  <c r="M436" i="1"/>
  <c r="O436" i="1" s="1"/>
  <c r="L436" i="1"/>
  <c r="M339" i="1"/>
  <c r="O339" i="1" s="1"/>
  <c r="L339" i="1"/>
  <c r="M408" i="1"/>
  <c r="O408" i="1" s="1"/>
  <c r="L408" i="1"/>
  <c r="M404" i="1"/>
  <c r="O404" i="1" s="1"/>
  <c r="L404" i="1"/>
  <c r="M400" i="1"/>
  <c r="O400" i="1" s="1"/>
  <c r="L400" i="1"/>
  <c r="M387" i="1"/>
  <c r="O387" i="1" s="1"/>
  <c r="L387" i="1"/>
  <c r="M383" i="1"/>
  <c r="O383" i="1" s="1"/>
  <c r="L383" i="1"/>
  <c r="M335" i="1"/>
  <c r="O335" i="1" s="1"/>
  <c r="L335" i="1"/>
  <c r="M329" i="1"/>
  <c r="O329" i="1" s="1"/>
  <c r="L329" i="1"/>
  <c r="M325" i="1"/>
  <c r="O325" i="1" s="1"/>
  <c r="L325" i="1"/>
  <c r="M321" i="1"/>
  <c r="O321" i="1" s="1"/>
  <c r="L321" i="1"/>
  <c r="M317" i="1"/>
  <c r="O317" i="1" s="1"/>
  <c r="L317" i="1"/>
  <c r="M315" i="1"/>
  <c r="O315" i="1" s="1"/>
  <c r="L315" i="1"/>
  <c r="M291" i="1"/>
  <c r="O291" i="1" s="1"/>
  <c r="L291" i="1"/>
  <c r="M261" i="1"/>
  <c r="O261" i="1" s="1"/>
  <c r="L261" i="1"/>
  <c r="M257" i="1"/>
  <c r="O257" i="1" s="1"/>
  <c r="L257" i="1"/>
  <c r="M245" i="1"/>
  <c r="O245" i="1" s="1"/>
  <c r="L245" i="1"/>
  <c r="M241" i="1"/>
  <c r="O241" i="1" s="1"/>
  <c r="L241" i="1"/>
  <c r="M234" i="1"/>
  <c r="O234" i="1" s="1"/>
  <c r="L234" i="1"/>
  <c r="M230" i="1"/>
  <c r="O230" i="1" s="1"/>
  <c r="L230" i="1"/>
  <c r="M157" i="1"/>
  <c r="O157" i="1" s="1"/>
  <c r="L157" i="1"/>
  <c r="M153" i="1"/>
  <c r="O153" i="1" s="1"/>
  <c r="L153" i="1"/>
  <c r="M266" i="1"/>
  <c r="O266" i="1" s="1"/>
  <c r="M220" i="1"/>
  <c r="O220" i="1" s="1"/>
  <c r="L220" i="1"/>
  <c r="M270" i="1"/>
  <c r="O270" i="1" s="1"/>
  <c r="L270" i="1"/>
  <c r="M235" i="1"/>
  <c r="O235" i="1" s="1"/>
  <c r="L235" i="1"/>
  <c r="M222" i="1"/>
  <c r="O222" i="1" s="1"/>
  <c r="L222" i="1"/>
  <c r="M116" i="1"/>
  <c r="O116" i="1" s="1"/>
  <c r="L116" i="1"/>
  <c r="M45" i="1"/>
  <c r="O45" i="1" s="1"/>
  <c r="L45" i="1"/>
  <c r="L465" i="1"/>
  <c r="M465" i="1"/>
  <c r="O465" i="1" s="1"/>
  <c r="M448" i="1"/>
  <c r="O448" i="1" s="1"/>
  <c r="L448" i="1"/>
  <c r="M444" i="1"/>
  <c r="O444" i="1" s="1"/>
  <c r="L444" i="1"/>
  <c r="M440" i="1"/>
  <c r="O440" i="1" s="1"/>
  <c r="L440" i="1"/>
  <c r="M446" i="1"/>
  <c r="O446" i="1" s="1"/>
  <c r="L446" i="1"/>
  <c r="M442" i="1"/>
  <c r="O442" i="1" s="1"/>
  <c r="L442" i="1"/>
  <c r="L463" i="1"/>
  <c r="M463" i="1"/>
  <c r="O463" i="1" s="1"/>
  <c r="M458" i="1"/>
  <c r="O458" i="1" s="1"/>
  <c r="L458" i="1"/>
  <c r="M429" i="1"/>
  <c r="O429" i="1" s="1"/>
  <c r="L429" i="1"/>
  <c r="M420" i="1"/>
  <c r="O420" i="1" s="1"/>
  <c r="L420" i="1"/>
  <c r="M415" i="1"/>
  <c r="O415" i="1" s="1"/>
  <c r="L415" i="1"/>
  <c r="L500" i="1"/>
  <c r="M500" i="1"/>
  <c r="O500" i="1" s="1"/>
  <c r="L496" i="1"/>
  <c r="M496" i="1"/>
  <c r="O496" i="1" s="1"/>
  <c r="L487" i="1"/>
  <c r="M487" i="1"/>
  <c r="O487" i="1" s="1"/>
  <c r="L483" i="1"/>
  <c r="M483" i="1"/>
  <c r="O483" i="1" s="1"/>
  <c r="M456" i="1"/>
  <c r="O456" i="1" s="1"/>
  <c r="L456" i="1"/>
  <c r="M434" i="1"/>
  <c r="O434" i="1" s="1"/>
  <c r="L434" i="1"/>
  <c r="M367" i="1"/>
  <c r="O367" i="1" s="1"/>
  <c r="L367" i="1"/>
  <c r="M351" i="1"/>
  <c r="O351" i="1" s="1"/>
  <c r="L351" i="1"/>
  <c r="M472" i="1"/>
  <c r="O472" i="1" s="1"/>
  <c r="L472" i="1"/>
  <c r="M431" i="1"/>
  <c r="O431" i="1" s="1"/>
  <c r="L431" i="1"/>
  <c r="M426" i="1"/>
  <c r="O426" i="1" s="1"/>
  <c r="L426" i="1"/>
  <c r="M422" i="1"/>
  <c r="O422" i="1" s="1"/>
  <c r="L422" i="1"/>
  <c r="M417" i="1"/>
  <c r="O417" i="1" s="1"/>
  <c r="L417" i="1"/>
  <c r="L507" i="1"/>
  <c r="M507" i="1"/>
  <c r="O507" i="1" s="1"/>
  <c r="L502" i="1"/>
  <c r="M502" i="1"/>
  <c r="O502" i="1" s="1"/>
  <c r="L498" i="1"/>
  <c r="M498" i="1"/>
  <c r="O498" i="1" s="1"/>
  <c r="M494" i="1"/>
  <c r="O494" i="1" s="1"/>
  <c r="L494" i="1"/>
  <c r="L489" i="1"/>
  <c r="M489" i="1"/>
  <c r="O489" i="1" s="1"/>
  <c r="L485" i="1"/>
  <c r="M485" i="1"/>
  <c r="O485" i="1" s="1"/>
  <c r="L467" i="1"/>
  <c r="M467" i="1"/>
  <c r="O467" i="1" s="1"/>
  <c r="M460" i="1"/>
  <c r="O460" i="1" s="1"/>
  <c r="L460" i="1"/>
  <c r="M453" i="1"/>
  <c r="O453" i="1" s="1"/>
  <c r="L453" i="1"/>
  <c r="M394" i="1"/>
  <c r="O394" i="1" s="1"/>
  <c r="L394" i="1"/>
  <c r="M362" i="1"/>
  <c r="O362" i="1" s="1"/>
  <c r="L362" i="1"/>
  <c r="M357" i="1"/>
  <c r="O357" i="1" s="1"/>
  <c r="L357" i="1"/>
  <c r="M376" i="1"/>
  <c r="O376" i="1" s="1"/>
  <c r="L376" i="1"/>
  <c r="M348" i="1"/>
  <c r="O348" i="1" s="1"/>
  <c r="L348" i="1"/>
  <c r="M294" i="1"/>
  <c r="O294" i="1" s="1"/>
  <c r="L294" i="1"/>
  <c r="M406" i="1"/>
  <c r="O406" i="1" s="1"/>
  <c r="L406" i="1"/>
  <c r="M402" i="1"/>
  <c r="O402" i="1" s="1"/>
  <c r="L402" i="1"/>
  <c r="M389" i="1"/>
  <c r="O389" i="1" s="1"/>
  <c r="L389" i="1"/>
  <c r="M385" i="1"/>
  <c r="O385" i="1" s="1"/>
  <c r="L385" i="1"/>
  <c r="M343" i="1"/>
  <c r="O343" i="1" s="1"/>
  <c r="L343" i="1"/>
  <c r="M331" i="1"/>
  <c r="O331" i="1" s="1"/>
  <c r="L331" i="1"/>
  <c r="M327" i="1"/>
  <c r="O327" i="1" s="1"/>
  <c r="L327" i="1"/>
  <c r="M323" i="1"/>
  <c r="O323" i="1" s="1"/>
  <c r="L323" i="1"/>
  <c r="M287" i="1"/>
  <c r="O287" i="1" s="1"/>
  <c r="L287" i="1"/>
  <c r="M263" i="1"/>
  <c r="O263" i="1" s="1"/>
  <c r="L263" i="1"/>
  <c r="M259" i="1"/>
  <c r="O259" i="1" s="1"/>
  <c r="L259" i="1"/>
  <c r="M252" i="1"/>
  <c r="O252" i="1" s="1"/>
  <c r="L252" i="1"/>
  <c r="M247" i="1"/>
  <c r="O247" i="1" s="1"/>
  <c r="L247" i="1"/>
  <c r="M243" i="1"/>
  <c r="O243" i="1" s="1"/>
  <c r="L243" i="1"/>
  <c r="M239" i="1"/>
  <c r="O239" i="1" s="1"/>
  <c r="L239" i="1"/>
  <c r="M232" i="1"/>
  <c r="O232" i="1" s="1"/>
  <c r="L232" i="1"/>
  <c r="M159" i="1"/>
  <c r="O159" i="1" s="1"/>
  <c r="L159" i="1"/>
  <c r="M155" i="1"/>
  <c r="O155" i="1" s="1"/>
  <c r="L155" i="1"/>
  <c r="M151" i="1"/>
  <c r="O151" i="1" s="1"/>
  <c r="L151" i="1"/>
  <c r="M138" i="1"/>
  <c r="O138" i="1" s="1"/>
  <c r="L138" i="1"/>
  <c r="M255" i="1"/>
  <c r="O255" i="1" s="1"/>
  <c r="L255" i="1"/>
  <c r="M275" i="1"/>
  <c r="O275" i="1" s="1"/>
  <c r="L275" i="1"/>
  <c r="M271" i="1"/>
  <c r="O271" i="1" s="1"/>
  <c r="L271" i="1"/>
  <c r="M268" i="1"/>
  <c r="O268" i="1" s="1"/>
  <c r="L268" i="1"/>
  <c r="M253" i="1"/>
  <c r="O253" i="1" s="1"/>
  <c r="L253" i="1"/>
  <c r="M99" i="1"/>
  <c r="O99" i="1" s="1"/>
  <c r="L99" i="1"/>
  <c r="M411" i="1"/>
  <c r="O411" i="1" s="1"/>
  <c r="L411" i="1"/>
  <c r="M256" i="1"/>
  <c r="O256" i="1" s="1"/>
  <c r="L256" i="1"/>
  <c r="M228" i="1"/>
  <c r="O228" i="1" s="1"/>
  <c r="L228" i="1"/>
  <c r="M26" i="1"/>
  <c r="O26" i="1" s="1"/>
  <c r="L26" i="1"/>
  <c r="M134" i="1"/>
  <c r="O134" i="1" s="1"/>
  <c r="L134" i="1"/>
  <c r="K225" i="1"/>
  <c r="M226" i="1"/>
  <c r="O226" i="1" s="1"/>
  <c r="M304" i="1"/>
  <c r="O304" i="1" s="1"/>
  <c r="M278" i="1"/>
  <c r="O278" i="1" s="1"/>
  <c r="M296" i="1"/>
  <c r="O296" i="1" s="1"/>
  <c r="M148" i="1"/>
  <c r="O148" i="1" s="1"/>
  <c r="K272" i="1"/>
  <c r="M274" i="1"/>
  <c r="O274" i="1" s="1"/>
  <c r="K433" i="1"/>
  <c r="K276" i="1"/>
  <c r="K283" i="1"/>
  <c r="K219" i="1"/>
  <c r="N14" i="1" l="1"/>
  <c r="O14" i="1" s="1"/>
  <c r="M219" i="1"/>
  <c r="O219" i="1" s="1"/>
  <c r="L219" i="1"/>
  <c r="M272" i="1"/>
  <c r="O272" i="1" s="1"/>
  <c r="L272" i="1"/>
  <c r="M283" i="1"/>
  <c r="O283" i="1" s="1"/>
  <c r="L283" i="1"/>
  <c r="M276" i="1"/>
  <c r="O276" i="1" s="1"/>
  <c r="L276" i="1"/>
  <c r="M433" i="1"/>
  <c r="O433" i="1" s="1"/>
  <c r="L433" i="1"/>
  <c r="M225" i="1"/>
  <c r="O225" i="1" s="1"/>
  <c r="L225" i="1"/>
  <c r="I76" i="1" l="1"/>
  <c r="H238" i="1"/>
  <c r="K238" i="1" s="1"/>
  <c r="M238" i="1" l="1"/>
  <c r="O238" i="1" s="1"/>
  <c r="L238" i="1"/>
  <c r="M76" i="1"/>
  <c r="O76" i="1" s="1"/>
  <c r="L76" i="1"/>
  <c r="H320" i="1" l="1"/>
  <c r="K320" i="1" l="1"/>
  <c r="H319" i="1"/>
  <c r="H251" i="1" l="1"/>
  <c r="M320" i="1"/>
  <c r="O320" i="1" s="1"/>
  <c r="L320" i="1"/>
  <c r="K319" i="1"/>
  <c r="H217" i="1"/>
  <c r="M217" i="1" l="1"/>
  <c r="O217" i="1" s="1"/>
  <c r="L217" i="1"/>
  <c r="M319" i="1"/>
  <c r="O319" i="1" s="1"/>
  <c r="L319" i="1"/>
  <c r="K251" i="1"/>
  <c r="H250" i="1"/>
  <c r="M251" i="1" l="1"/>
  <c r="O251" i="1" s="1"/>
  <c r="K250" i="1"/>
  <c r="L251" i="1"/>
  <c r="I35" i="1"/>
  <c r="M250" i="1" l="1"/>
  <c r="O250" i="1" s="1"/>
  <c r="L250" i="1"/>
  <c r="L35" i="1"/>
  <c r="M35" i="1"/>
  <c r="O35" i="1" s="1"/>
  <c r="H305" i="1" l="1"/>
  <c r="K305" i="1" l="1"/>
  <c r="H302" i="1"/>
  <c r="M305" i="1" l="1"/>
  <c r="O305" i="1" s="1"/>
  <c r="L305" i="1"/>
  <c r="K302" i="1"/>
  <c r="M302" i="1" l="1"/>
  <c r="O302" i="1" s="1"/>
  <c r="L302" i="1"/>
  <c r="H190" i="1" l="1"/>
  <c r="M190" i="1" l="1"/>
  <c r="O190" i="1" s="1"/>
  <c r="L190" i="1"/>
</calcChain>
</file>

<file path=xl/sharedStrings.xml><?xml version="1.0" encoding="utf-8"?>
<sst xmlns="http://schemas.openxmlformats.org/spreadsheetml/2006/main" count="796" uniqueCount="392">
  <si>
    <t>Hospital Traumatologico quirurgico Juan bosch</t>
  </si>
  <si>
    <t>Dirección de Planificación y Sistema de Salud</t>
  </si>
  <si>
    <t>Estimación de Gastos</t>
  </si>
  <si>
    <t>Objeto</t>
  </si>
  <si>
    <t>Cuenta</t>
  </si>
  <si>
    <t>Sub-Cuenta</t>
  </si>
  <si>
    <t>Auxiliar</t>
  </si>
  <si>
    <t>Descripción Gasto por Cuenta</t>
  </si>
  <si>
    <t>Anticipos Financieros / Transferencias</t>
  </si>
  <si>
    <t>Venta de Servicios</t>
  </si>
  <si>
    <t>Aportes y Donaciones</t>
  </si>
  <si>
    <t>Total RD$</t>
  </si>
  <si>
    <t>%</t>
  </si>
  <si>
    <t>PRESUPUSTADO MENSUAL</t>
  </si>
  <si>
    <t>Egresos</t>
  </si>
  <si>
    <t>Servicios Personales</t>
  </si>
  <si>
    <t>Remuneraciones</t>
  </si>
  <si>
    <t>Sueldos fijos</t>
  </si>
  <si>
    <t>Incentivos y escalafón</t>
  </si>
  <si>
    <t>Remuneraciones al personal con carácter transitorio</t>
  </si>
  <si>
    <t>Suplencias</t>
  </si>
  <si>
    <t>Vacaciones</t>
  </si>
  <si>
    <t>Sobresueldos</t>
  </si>
  <si>
    <t>Primas por antigüedad</t>
  </si>
  <si>
    <t>Dietas</t>
  </si>
  <si>
    <t>Gratificaciones y Bonificaciones</t>
  </si>
  <si>
    <t>Bonificaciones</t>
  </si>
  <si>
    <t>Agua</t>
  </si>
  <si>
    <t>Pasajes</t>
  </si>
  <si>
    <t>Fletes</t>
  </si>
  <si>
    <t>Almacenaje</t>
  </si>
  <si>
    <t>Alquileres y Rentas</t>
  </si>
  <si>
    <t>Impuestos</t>
  </si>
  <si>
    <t>Derechos</t>
  </si>
  <si>
    <t>Materiales y Suministros</t>
  </si>
  <si>
    <t>Hilados y telas</t>
  </si>
  <si>
    <t>Prendas de vestir</t>
  </si>
  <si>
    <t>Calzados</t>
  </si>
  <si>
    <t>Otros minerales</t>
  </si>
  <si>
    <t>Gasolina</t>
  </si>
  <si>
    <t>Gasoil</t>
  </si>
  <si>
    <t>Gas GLP</t>
  </si>
  <si>
    <t>Aceites y Grasas</t>
  </si>
  <si>
    <t>Lubricantes</t>
  </si>
  <si>
    <t>Productos y Utiles Varios</t>
  </si>
  <si>
    <t>Otros repuestos y accesorios menores</t>
  </si>
  <si>
    <t>Transferencias Capital</t>
  </si>
  <si>
    <t>Transferencias de capital al sector privado</t>
  </si>
  <si>
    <t>`01</t>
  </si>
  <si>
    <t xml:space="preserve">Trasnferencia de capital a hogares y personas </t>
  </si>
  <si>
    <t>Transferencias de capital a Asociaciones Privadas sin Fines de Lucro</t>
  </si>
  <si>
    <t>Transferencia de capital a empresas del sector privado interno</t>
  </si>
  <si>
    <t>Equipos de defensa y seguridad</t>
  </si>
  <si>
    <t>Equipos de defensa de defensa</t>
  </si>
  <si>
    <t>Equipos de seguridad</t>
  </si>
  <si>
    <t>Edificios y estructuras</t>
  </si>
  <si>
    <t>Edificios residenciales ( Viviendas )</t>
  </si>
  <si>
    <t>Edificios No Residenciales</t>
  </si>
  <si>
    <t>Otras estructuras</t>
  </si>
  <si>
    <t>Año 2018</t>
  </si>
  <si>
    <t>Nómina</t>
  </si>
  <si>
    <t>Tipo</t>
  </si>
  <si>
    <t>Remuneraciones al personal fijo</t>
  </si>
  <si>
    <t>`02</t>
  </si>
  <si>
    <t>Sueldos a medicos</t>
  </si>
  <si>
    <t>`03</t>
  </si>
  <si>
    <t>Ascenso a militires</t>
  </si>
  <si>
    <t>`04</t>
  </si>
  <si>
    <t>Nuevas plazas maestros</t>
  </si>
  <si>
    <t>`05</t>
  </si>
  <si>
    <t>`06</t>
  </si>
  <si>
    <t>Nuevas plazas a medicos</t>
  </si>
  <si>
    <t>Sueldos al personal contratado y/o igualado</t>
  </si>
  <si>
    <t>Sueldos de personal nominal</t>
  </si>
  <si>
    <t>Sueldos al personal por servicios especiales</t>
  </si>
  <si>
    <t>Sueldo al personal nominal en período probatorio</t>
  </si>
  <si>
    <t xml:space="preserve"> Jornales</t>
  </si>
  <si>
    <t>`07</t>
  </si>
  <si>
    <t>Sobrejornales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</si>
  <si>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</si>
  <si>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</si>
  <si>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</si>
  <si>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</si>
  <si>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</si>
  <si>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Proporción de vacaciones no disfrutadas</t>
  </si>
  <si>
    <t>Compensación</t>
  </si>
  <si>
    <t>Compensación por gastos de alimentación</t>
  </si>
  <si>
    <t>Compensación por horas extraordinarias</t>
  </si>
  <si>
    <t>Pago de horas extraordinarias, Horas extraordinarias fin de año (Reglamento 523-09)</t>
  </si>
  <si>
    <t>Prima de transporte</t>
  </si>
  <si>
    <t>Compensación servicios de Seguridad</t>
  </si>
  <si>
    <t>Compensación por resultados</t>
  </si>
  <si>
    <t>Compensación por distancia</t>
  </si>
  <si>
    <t>`08</t>
  </si>
  <si>
    <t>Compensaciones especiales</t>
  </si>
  <si>
    <t>`09</t>
  </si>
  <si>
    <t>Bono por desempeño</t>
  </si>
  <si>
    <t>`10</t>
  </si>
  <si>
    <t>Beneficio , Acuerdo de desempeños institucionales (Reglamento 423-12)</t>
  </si>
  <si>
    <t>Especialismos</t>
  </si>
  <si>
    <t>Dietas y Gastos de Representación</t>
  </si>
  <si>
    <t>Dietas en el país</t>
  </si>
  <si>
    <t>Dietas en el exterior</t>
  </si>
  <si>
    <t>Gastos de representación</t>
  </si>
  <si>
    <t>Gastos de representación en el país</t>
  </si>
  <si>
    <t>Gastos de representación en el exterior</t>
  </si>
  <si>
    <t>Otras Gratificaciones y Bonificaciones</t>
  </si>
  <si>
    <t>Bono escolar</t>
  </si>
  <si>
    <t>Gratificaciones por pasantías</t>
  </si>
  <si>
    <t>Gratificaciones por aniversario de institución</t>
  </si>
  <si>
    <t>Otras Gratificaciones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</si>
  <si>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</si>
  <si>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</si>
  <si>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</si>
  <si>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</si>
  <si>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</si>
  <si>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</si>
  <si>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</si>
  <si>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Radiocomunicación</t>
  </si>
  <si>
    <t>Servicios telefónico de larga distancia</t>
  </si>
  <si>
    <t>Teléfono local</t>
  </si>
  <si>
    <t>Telefax y correos</t>
  </si>
  <si>
    <t>Servicio de internet y televisión por cable</t>
  </si>
  <si>
    <t>Electricidad</t>
  </si>
  <si>
    <t>Energía eléctrica</t>
  </si>
  <si>
    <t>Electricidad no cortable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</si>
  <si>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</si>
  <si>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</si>
  <si>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</si>
  <si>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</si>
  <si>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</si>
  <si>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</si>
  <si>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</si>
  <si>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</si>
  <si>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Peaje</t>
  </si>
  <si>
    <t>Alquilleres y rentas de edificios y locales</t>
  </si>
  <si>
    <t>Alquileres de equipos de producción</t>
  </si>
  <si>
    <t>Alquileres de maquinarias y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</si>
  <si>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</si>
  <si>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</si>
  <si>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</si>
  <si>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</si>
  <si>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</si>
  <si>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</si>
  <si>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Alquiler de tierra</t>
  </si>
  <si>
    <t>Alquileres de Terrenos</t>
  </si>
  <si>
    <t>Alquileres de equipos de construccion y movimiento de tierra</t>
  </si>
  <si>
    <t>Otros alquileres</t>
  </si>
  <si>
    <t>Seguros</t>
  </si>
  <si>
    <t>Seguro de bienes inmuebles e infraestructura</t>
  </si>
  <si>
    <t>Seguro de bienes muebles</t>
  </si>
  <si>
    <t>Seguros de personas</t>
  </si>
  <si>
    <t>Seguros de la producción agrícola</t>
  </si>
  <si>
    <t>Seguro sobre infraestructura</t>
  </si>
  <si>
    <t>Seguros sobre bienes de dominio publico</t>
  </si>
  <si>
    <t>Seguros sobre bienes historicos y culturales</t>
  </si>
  <si>
    <t>Seguros sobre inventarios de bienes de consumo</t>
  </si>
  <si>
    <t>Otros seguros</t>
  </si>
  <si>
    <t>Servicios de Conservación, Reparaciones Menores e Instalaciones Temporales</t>
  </si>
  <si>
    <t>Contrataciones de obras menores</t>
  </si>
  <si>
    <t>Obras menores en edificaciones</t>
  </si>
  <si>
    <t>Servicios especiales de mantenimiento y reparación</t>
  </si>
  <si>
    <t>Limpieza, desmalezamiento de tierras y terrenos</t>
  </si>
  <si>
    <t>Mantenimiento y reparación de obras civiles en instalaciones varias</t>
  </si>
  <si>
    <t>Obras en bienes de dominio público</t>
  </si>
  <si>
    <t>Instalaciones eléctricas</t>
  </si>
  <si>
    <t>Servicios de pintura y derivados con fin de higiene y embellecimiento</t>
  </si>
  <si>
    <t>Mantenimientos y reparacion de maquinarias y equipos</t>
  </si>
  <si>
    <t>Mantenimiento y reparación de equipo de oficina y muebles</t>
  </si>
  <si>
    <t>Mantenimiento y reparación de equipo para computación</t>
  </si>
  <si>
    <t>Mantenimiento y reparación de equipo de educacional</t>
  </si>
  <si>
    <t>Mantenimiento y reparación de equipos sanitarios y de laboratorio</t>
  </si>
  <si>
    <t>Mantenimiento y reparación de equipos de comunicación</t>
  </si>
  <si>
    <t>Mantenimiento y reparación de equipos de transporte, tracción y elevación</t>
  </si>
  <si>
    <t>Instalaciones temporales</t>
  </si>
  <si>
    <t>Otros Servicios No Incluidos en conceptos anteriores</t>
  </si>
  <si>
    <t>Gastos judiciales</t>
  </si>
  <si>
    <t>Comisiones y gastos bancarios</t>
  </si>
  <si>
    <t>Servicios sanitarios médicos y veterinarios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</si>
  <si>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</si>
  <si>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</si>
  <si>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</si>
  <si>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</si>
  <si>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</si>
  <si>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Organización de eventos y festividades</t>
  </si>
  <si>
    <t>Eventos generals</t>
  </si>
  <si>
    <t>Festividades</t>
  </si>
  <si>
    <t>Actuaciones deportivas</t>
  </si>
  <si>
    <t>Actuaciones artísticas</t>
  </si>
  <si>
    <t>Servicios Técnicos y Profesionales</t>
  </si>
  <si>
    <t>Estudios, investigaciones y análisis de factibilidad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</si>
  <si>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</si>
  <si>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</si>
  <si>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</si>
  <si>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</si>
  <si>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</si>
  <si>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</si>
  <si>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Tasas</t>
  </si>
  <si>
    <t>Otros gastos operativos</t>
  </si>
  <si>
    <t>Interes devengados internos por instituciones financieras</t>
  </si>
  <si>
    <t>Interes devengados externos por instituciones financieras</t>
  </si>
  <si>
    <t>Premios de billetes y quinielas de la Lotería Nacional</t>
  </si>
  <si>
    <t>Otros gastos por indemnizaciones y compensaciones</t>
  </si>
  <si>
    <t>Otros gastos operativos de instituciones empresariales</t>
  </si>
  <si>
    <t>Alimentos y Productos Agroforestales</t>
  </si>
  <si>
    <t>Alimentos y bebidas para personas</t>
  </si>
  <si>
    <t>Desayuno escolar</t>
  </si>
  <si>
    <t>Alimentos para animales</t>
  </si>
  <si>
    <t>Productos agroforestales y pecuarios</t>
  </si>
  <si>
    <t>Productos pecuarios</t>
  </si>
  <si>
    <t>Productos agrícolas</t>
  </si>
  <si>
    <t>Productos forestales</t>
  </si>
  <si>
    <t>Madera, corcho y sus manufacturas</t>
  </si>
  <si>
    <t>Textiles y Vestuarios</t>
  </si>
  <si>
    <t>Acabados textiles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</si>
  <si>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</si>
  <si>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</si>
  <si>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</si>
  <si>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</si>
  <si>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</si>
  <si>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Textos de enseñanza</t>
  </si>
  <si>
    <t>Especies timbrados y valoradas</t>
  </si>
  <si>
    <t>Productos Farmacéuticos</t>
  </si>
  <si>
    <t>Productos medicinales para uso humano</t>
  </si>
  <si>
    <t>Productos medicinales para uso veterinario</t>
  </si>
  <si>
    <t>Productos de Cuero, Caucho y Plasticos</t>
  </si>
  <si>
    <t>Cueros y pieles</t>
  </si>
  <si>
    <t>Artículos de cuero</t>
  </si>
  <si>
    <t>Llantas y neumáticos</t>
  </si>
  <si>
    <t>Artículos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</si>
  <si>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</si>
  <si>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</si>
  <si>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</si>
  <si>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</si>
  <si>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</si>
  <si>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</si>
  <si>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asbestos</t>
  </si>
  <si>
    <t>Productos de yeso</t>
  </si>
  <si>
    <t>Productos de arcilla y derivados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</si>
  <si>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</si>
  <si>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</si>
  <si>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</si>
  <si>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</si>
  <si>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</si>
  <si>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Productos ferrosos</t>
  </si>
  <si>
    <t>Productos no ferrosos</t>
  </si>
  <si>
    <t>Estructuras metálicas acabadas</t>
  </si>
  <si>
    <t>Herramientas menores</t>
  </si>
  <si>
    <t>Productos de hojalata</t>
  </si>
  <si>
    <t>Accesorios de metal</t>
  </si>
  <si>
    <t>Minerales</t>
  </si>
  <si>
    <t>Minerales metalíferos</t>
  </si>
  <si>
    <t>Petróleo crudo</t>
  </si>
  <si>
    <t>Carbon mineral</t>
  </si>
  <si>
    <t>Piedra, arcilla y arena</t>
  </si>
  <si>
    <t>Productos aislantes</t>
  </si>
  <si>
    <t>Productos abrasivos</t>
  </si>
  <si>
    <t>Otros Productos Minerales no metálicos</t>
  </si>
  <si>
    <t>Combustibles, Lubricantes, Productos Químicos y Conexos</t>
  </si>
  <si>
    <t>Combustibles y lubricantes</t>
  </si>
  <si>
    <t>Kerosén</t>
  </si>
  <si>
    <t>Gas Natural</t>
  </si>
  <si>
    <t>Productos químicos y conexos</t>
  </si>
  <si>
    <t>Productos explosivos y Pirotecnia</t>
  </si>
  <si>
    <t>Productos Fotoquímicos</t>
  </si>
  <si>
    <t>Productos Químicos de uso Personal</t>
  </si>
  <si>
    <t>Abonos y Fertilizantes</t>
  </si>
  <si>
    <t>Insecticidas, Fumigantes y Otros</t>
  </si>
  <si>
    <t>Pinturas, Lacas, Barnices, Diluyentes y Absorbentes para Pinturas</t>
  </si>
  <si>
    <t>Gastos que se asignaran durante el ejercicio ( Art. 32-33 Ley 423-06)</t>
  </si>
  <si>
    <t>5 % que se asignara durante el ejercicio para gastos corrientes</t>
  </si>
  <si>
    <t>1 % que se asignara durante el ejercicio para gastos corrientes por calamidad publica</t>
  </si>
  <si>
    <t>Material para limpieza</t>
  </si>
  <si>
    <t>Utiles de escritorio, oficina informática y de enseñanza</t>
  </si>
  <si>
    <t>Utiles menores médico quirùrgicos</t>
  </si>
  <si>
    <t>Utiles destinados a actividades deportivas y recreativas</t>
  </si>
  <si>
    <t>Utiles de cocina y comedor</t>
  </si>
  <si>
    <t>Productos eléctricos y afines</t>
  </si>
  <si>
    <t>Productos y útiles veterinarios</t>
  </si>
  <si>
    <t>Productos y útiles varios n.i.p.</t>
  </si>
  <si>
    <t>Transferencias Corrientes</t>
  </si>
  <si>
    <t xml:space="preserve"> Transferencias Corrientes Al Sector Privado</t>
  </si>
  <si>
    <t xml:space="preserve"> Prestaciones A La Seguridad Social</t>
  </si>
  <si>
    <t>Pensiones</t>
  </si>
  <si>
    <t>Jubilaciones</t>
  </si>
  <si>
    <t>Indemnización Laboral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</si>
  <si>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</si>
  <si>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</si>
  <si>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</si>
  <si>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</si>
  <si>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Becas y viajes de estudios</t>
  </si>
  <si>
    <t>Becas Nacionales</t>
  </si>
  <si>
    <t>Becas extranjeras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</si>
  <si>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</si>
  <si>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</si>
  <si>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</si>
  <si>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 Transferencias Corrientes Al Gob. Gral Nacional</t>
  </si>
  <si>
    <t>Aportaciones instituciones del gobierno central</t>
  </si>
  <si>
    <t>Aportaciones corrientes al Poder Ejecutivo</t>
  </si>
  <si>
    <t>Transferencias corrientes a instituciones descentralizadas y autonomas no financieras.</t>
  </si>
  <si>
    <t>Transferencias corrientes a instituciones descentralizadas y autonomas no financieras para servicios personales.</t>
  </si>
  <si>
    <t xml:space="preserve">Otras transferencias corrientes a instituciones descentralizadas y autonomas no financieras. </t>
  </si>
  <si>
    <t>Transferencias corrientes a instituciones descentralizadas y autonomas no financieras para pago de electricidad no cortable.</t>
  </si>
  <si>
    <t>Transferencias corrientes a instituciones públicas de la seguridad social</t>
  </si>
  <si>
    <t>Transferencias corrientes a instituciones públicas de la seguridad social para servicios personales.</t>
  </si>
  <si>
    <t>Otras transferencias corrientes a instituciones públicas de la seguridad social</t>
  </si>
  <si>
    <t>Transferencias corrientes ainstituciones públicas de la seguridad social para pago de electricidad no cortable.</t>
  </si>
  <si>
    <t xml:space="preserve">Transferenxcias corrientes a empresas públicas no financieras </t>
  </si>
  <si>
    <t>Transferenxcias corrientes a empresas públicas no financieras nacionales</t>
  </si>
  <si>
    <t>Transferenxcias corrientes a empresas públicas no financieras nacionales para servicios personales.</t>
  </si>
  <si>
    <t xml:space="preserve">Otras transferencias corrientes a instituciones públicas  no financieras nacionales </t>
  </si>
  <si>
    <t>Transferenxcias corrientes a empresas públicas no financieras nacionales   para pago de electricidad no cortable.</t>
  </si>
  <si>
    <t>Subvenciones</t>
  </si>
  <si>
    <t>Subvenciones a empresas del Sector Privado</t>
  </si>
  <si>
    <t>Subvenciones a empresas cuasiempresas publicas no financieras</t>
  </si>
  <si>
    <t>Subvenciones a instituciones publicas financieras no monetarias</t>
  </si>
  <si>
    <t>Subvenciones a instituciones publicas financieras monetarias</t>
  </si>
  <si>
    <t>Transferencias corrientes al sector externo</t>
  </si>
  <si>
    <t xml:space="preserve">Transferencias corrientes a Gobiernos Extranjeros
</t>
  </si>
  <si>
    <t>Transferencias corrientes a Gobiernos Extranjeros</t>
  </si>
  <si>
    <t>Transferencias corrientes a organismos internacionales</t>
  </si>
  <si>
    <t>Transferencias corrientes a Organismos internacionales</t>
  </si>
  <si>
    <t>Transferencias corrientes al sector privado externo</t>
  </si>
  <si>
    <t>Transferencias de Corrientes a otras Instituciones Públicas</t>
  </si>
  <si>
    <t>Sueldo en las transferencias a otras instituciones públicas</t>
  </si>
  <si>
    <t>Gasto en las transferencias a otras instituciones públicas</t>
  </si>
  <si>
    <t>Electricidad no cortable en las transferencias a otras instituciones públicas</t>
  </si>
  <si>
    <t>Bienes Muebles, Inmuebles e Intangibles</t>
  </si>
  <si>
    <t>Mobiliario Y Equipo</t>
  </si>
  <si>
    <t>Muebles de oficina y estantería</t>
  </si>
  <si>
    <t>Muebles de alojamiento, excepto de oficina y estantería</t>
  </si>
  <si>
    <t>Equipos de Cómputo</t>
  </si>
  <si>
    <t>Electrodomesticos</t>
  </si>
  <si>
    <t>Otros mobiliarios y equipos no identificados precedentemente</t>
  </si>
  <si>
    <t>Mobiliario y Equipo Educacional y Recreativo</t>
  </si>
  <si>
    <t>Equipos y aparatos audiovisuales</t>
  </si>
  <si>
    <t>Aparatos deportivos</t>
  </si>
  <si>
    <t>Cámaras fotográficas y de video</t>
  </si>
  <si>
    <t>Equipos recreativos</t>
  </si>
  <si>
    <t>Equipo e Instrumental, Científico Y Laboratorio</t>
  </si>
  <si>
    <t>Equipo médico y de laboratorio</t>
  </si>
  <si>
    <t>Instrumental médico y de laboratorio</t>
  </si>
  <si>
    <t>Equipo veterinario</t>
  </si>
  <si>
    <t>Equipo Meteriológico y sismológico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</si>
  <si>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</si>
  <si>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</si>
  <si>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</si>
  <si>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</si>
  <si>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</si>
  <si>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</si>
  <si>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Maquinaria y equipo de construcción</t>
  </si>
  <si>
    <t>Sistemas de aire acondicionado, calefacción y refrigeración industrial y comercial</t>
  </si>
  <si>
    <t>Equipo de comunicación, telecomunicaciones y señalamiento</t>
  </si>
  <si>
    <t>Equipo de generación eléctrica, aparatos y accesorios eléctricos</t>
  </si>
  <si>
    <t>Herramientas y máquinas-herramientas</t>
  </si>
  <si>
    <t>Otros equipos</t>
  </si>
  <si>
    <t>Bienes Intangibles</t>
  </si>
  <si>
    <t>Investigación y desarrollo</t>
  </si>
  <si>
    <t>Programas de informática y base de datos</t>
  </si>
  <si>
    <t>Programas de informática</t>
  </si>
  <si>
    <t>Base de datos</t>
  </si>
  <si>
    <t>Estudios de preinversión</t>
  </si>
  <si>
    <t>Marcas y patentes</t>
  </si>
  <si>
    <t>Concesiones</t>
  </si>
  <si>
    <t>Licencias informáticas e intelectuales, industriales y comerciales</t>
  </si>
  <si>
    <t>Informáticas</t>
  </si>
  <si>
    <t>Intelectuales</t>
  </si>
  <si>
    <t>Industriales</t>
  </si>
  <si>
    <t>Comerciales</t>
  </si>
  <si>
    <t>Otros activos intangibles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</si>
  <si>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</si>
  <si>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</si>
  <si>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</si>
  <si>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</si>
  <si>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</si>
  <si>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</si>
  <si>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</si>
  <si>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</si>
  <si>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</si>
  <si>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</si>
  <si>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</si>
  <si>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</si>
  <si>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Obras urbanísticas</t>
  </si>
  <si>
    <t>Obras en cementerios</t>
  </si>
  <si>
    <t>Construcciones En Bienes Concesionados</t>
  </si>
  <si>
    <t>Construcciones en bienes de uso público concesionados</t>
  </si>
  <si>
    <t>Construcciones en bienes de uso privado concesionados</t>
  </si>
  <si>
    <t>"Año del Formento a las Exportaciones "</t>
  </si>
  <si>
    <t xml:space="preserve">Reebolso </t>
  </si>
  <si>
    <t xml:space="preserve">Ejucucion Presupuestaria Mes de Julio </t>
  </si>
  <si>
    <t>EJECUTADO MES DE JULIO</t>
  </si>
  <si>
    <t>DISPONIBLE MES DE 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</si>
</sst>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oudy Old Style"/>
      <family val="1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8"/>
      <name val="Cambria"/>
      <family val="1"/>
      <scheme val="maj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0.39994506668294322"/>
      </left>
      <right/>
      <top/>
      <bottom/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1454817346722"/>
      </bottom>
      <diagonal/>
    </border>
    <border>
      <left/>
      <right/>
      <top style="thin">
        <color theme="3" tint="0.39997558519241921"/>
      </top>
      <bottom/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indexed="64"/>
      </right>
      <top/>
      <bottom/>
      <diagonal/>
    </border>
    <border>
      <left style="thin">
        <color theme="3" tint="0.39994506668294322"/>
      </left>
      <right style="thin">
        <color indexed="64"/>
      </right>
      <top/>
      <bottom style="thin">
        <color theme="3" tint="0.39991454817346722"/>
      </bottom>
      <diagonal/>
    </border>
    <border>
      <left style="thin">
        <color theme="3" tint="0.39994506668294322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22">
    <xf numFmtId="0" fontId="0" fillId="0" borderId="0" xfId="0"/>
    <xf numFmtId="0" fontId="3" fillId="0" borderId="0" xfId="2" applyFont="1"/>
    <xf numFmtId="0" fontId="2" fillId="0" borderId="0" xfId="2"/>
    <xf numFmtId="0" fontId="4" fillId="2" borderId="1" xfId="0" applyFont="1" applyFill="1" applyBorder="1" applyAlignment="1">
      <alignment horizontal="left" indent="15"/>
    </xf>
    <xf numFmtId="0" fontId="4" fillId="2" borderId="2" xfId="0" applyFont="1" applyFill="1" applyBorder="1"/>
    <xf numFmtId="0" fontId="5" fillId="2" borderId="3" xfId="3" applyFont="1" applyFill="1" applyBorder="1" applyAlignment="1"/>
    <xf numFmtId="0" fontId="6" fillId="2" borderId="4" xfId="0" applyFont="1" applyFill="1" applyBorder="1" applyAlignment="1">
      <alignment horizontal="left" indent="15"/>
    </xf>
    <xf numFmtId="0" fontId="6" fillId="2" borderId="0" xfId="0" applyFont="1" applyFill="1" applyBorder="1"/>
    <xf numFmtId="0" fontId="5" fillId="2" borderId="5" xfId="3" applyFont="1" applyFill="1" applyBorder="1" applyAlignment="1"/>
    <xf numFmtId="0" fontId="6" fillId="2" borderId="0" xfId="0" applyFont="1" applyFill="1" applyBorder="1" applyAlignment="1">
      <alignment horizontal="left" indent="15"/>
    </xf>
    <xf numFmtId="0" fontId="6" fillId="2" borderId="0" xfId="0" applyFont="1" applyFill="1" applyBorder="1" applyAlignment="1">
      <alignment horizontal="left" indent="3"/>
    </xf>
    <xf numFmtId="0" fontId="7" fillId="3" borderId="0" xfId="0" applyFont="1" applyFill="1" applyBorder="1" applyAlignment="1" applyProtection="1">
      <protection locked="0"/>
    </xf>
    <xf numFmtId="0" fontId="7" fillId="3" borderId="5" xfId="0" applyFont="1" applyFill="1" applyBorder="1" applyAlignment="1" applyProtection="1">
      <protection locked="0"/>
    </xf>
    <xf numFmtId="164" fontId="3" fillId="0" borderId="0" xfId="2" applyNumberFormat="1" applyFont="1"/>
    <xf numFmtId="164" fontId="0" fillId="0" borderId="0" xfId="0" applyNumberFormat="1"/>
    <xf numFmtId="166" fontId="11" fillId="5" borderId="9" xfId="6" applyNumberFormat="1" applyFont="1" applyFill="1" applyBorder="1" applyAlignment="1" applyProtection="1">
      <alignment vertical="top"/>
      <protection hidden="1"/>
    </xf>
    <xf numFmtId="166" fontId="11" fillId="6" borderId="14" xfId="6" applyNumberFormat="1" applyFont="1" applyFill="1" applyBorder="1" applyAlignment="1" applyProtection="1">
      <alignment vertical="top"/>
      <protection hidden="1"/>
    </xf>
    <xf numFmtId="166" fontId="11" fillId="7" borderId="14" xfId="6" applyNumberFormat="1" applyFont="1" applyFill="1" applyBorder="1" applyAlignment="1" applyProtection="1">
      <alignment vertical="top"/>
      <protection hidden="1"/>
    </xf>
    <xf numFmtId="166" fontId="11" fillId="8" borderId="14" xfId="6" applyNumberFormat="1" applyFont="1" applyFill="1" applyBorder="1" applyAlignment="1" applyProtection="1">
      <alignment vertical="top"/>
      <protection hidden="1"/>
    </xf>
    <xf numFmtId="166" fontId="13" fillId="8" borderId="14" xfId="6" applyNumberFormat="1" applyFont="1" applyFill="1" applyBorder="1" applyAlignment="1" applyProtection="1">
      <alignment vertical="top"/>
      <protection locked="0"/>
    </xf>
    <xf numFmtId="166" fontId="11" fillId="8" borderId="14" xfId="6" applyNumberFormat="1" applyFont="1" applyFill="1" applyBorder="1" applyAlignment="1" applyProtection="1">
      <alignment vertical="top"/>
    </xf>
    <xf numFmtId="166" fontId="11" fillId="8" borderId="16" xfId="6" applyNumberFormat="1" applyFont="1" applyFill="1" applyBorder="1" applyAlignment="1" applyProtection="1">
      <alignment vertical="top"/>
      <protection hidden="1"/>
    </xf>
    <xf numFmtId="166" fontId="11" fillId="8" borderId="14" xfId="6" applyNumberFormat="1" applyFont="1" applyFill="1" applyBorder="1" applyAlignment="1" applyProtection="1">
      <alignment vertical="top"/>
      <protection locked="0"/>
    </xf>
    <xf numFmtId="0" fontId="7" fillId="3" borderId="6" xfId="2" applyFont="1" applyFill="1" applyBorder="1" applyAlignment="1" applyProtection="1">
      <protection locked="0"/>
    </xf>
    <xf numFmtId="0" fontId="7" fillId="3" borderId="0" xfId="2" applyFont="1" applyFill="1" applyBorder="1" applyAlignment="1" applyProtection="1">
      <protection locked="0"/>
    </xf>
    <xf numFmtId="0" fontId="10" fillId="5" borderId="9" xfId="7" applyFont="1" applyFill="1" applyBorder="1" applyAlignment="1" applyProtection="1">
      <alignment vertical="top"/>
    </xf>
    <xf numFmtId="0" fontId="11" fillId="5" borderId="9" xfId="7" applyFont="1" applyFill="1" applyBorder="1" applyAlignment="1" applyProtection="1">
      <alignment horizontal="center" vertical="top"/>
    </xf>
    <xf numFmtId="0" fontId="11" fillId="5" borderId="9" xfId="7" applyFont="1" applyFill="1" applyBorder="1" applyAlignment="1" applyProtection="1">
      <alignment vertical="top"/>
    </xf>
    <xf numFmtId="0" fontId="10" fillId="6" borderId="14" xfId="7" applyFont="1" applyFill="1" applyBorder="1" applyAlignment="1" applyProtection="1"/>
    <xf numFmtId="0" fontId="11" fillId="6" borderId="14" xfId="7" applyFont="1" applyFill="1" applyBorder="1" applyAlignment="1" applyProtection="1">
      <alignment horizontal="center"/>
    </xf>
    <xf numFmtId="0" fontId="11" fillId="6" borderId="14" xfId="7" applyFont="1" applyFill="1" applyBorder="1" applyAlignment="1" applyProtection="1">
      <alignment horizontal="center" vertical="top"/>
    </xf>
    <xf numFmtId="0" fontId="11" fillId="6" borderId="14" xfId="2" applyFont="1" applyFill="1" applyBorder="1" applyProtection="1"/>
    <xf numFmtId="0" fontId="10" fillId="7" borderId="14" xfId="7" applyFont="1" applyFill="1" applyBorder="1" applyAlignment="1" applyProtection="1">
      <alignment vertical="top"/>
    </xf>
    <xf numFmtId="0" fontId="11" fillId="7" borderId="14" xfId="7" applyFont="1" applyFill="1" applyBorder="1" applyAlignment="1" applyProtection="1">
      <alignment horizontal="center" vertical="top"/>
    </xf>
    <xf numFmtId="0" fontId="11" fillId="7" borderId="14" xfId="2" applyFont="1" applyFill="1" applyBorder="1" applyAlignment="1" applyProtection="1">
      <alignment vertical="top"/>
    </xf>
    <xf numFmtId="0" fontId="10" fillId="8" borderId="14" xfId="7" applyFont="1" applyFill="1" applyBorder="1" applyAlignment="1" applyProtection="1">
      <alignment vertical="top"/>
    </xf>
    <xf numFmtId="0" fontId="11" fillId="8" borderId="14" xfId="7" applyFont="1" applyFill="1" applyBorder="1" applyAlignment="1" applyProtection="1">
      <alignment horizontal="center" vertical="top"/>
    </xf>
    <xf numFmtId="0" fontId="11" fillId="8" borderId="14" xfId="2" applyFont="1" applyFill="1" applyBorder="1" applyAlignment="1" applyProtection="1">
      <alignment vertical="top"/>
    </xf>
    <xf numFmtId="0" fontId="14" fillId="8" borderId="14" xfId="7" applyFont="1" applyFill="1" applyBorder="1" applyAlignment="1" applyProtection="1">
      <alignment vertical="top"/>
    </xf>
    <xf numFmtId="0" fontId="13" fillId="8" borderId="14" xfId="7" applyFont="1" applyFill="1" applyBorder="1" applyAlignment="1" applyProtection="1">
      <alignment horizontal="center" vertical="top"/>
    </xf>
    <xf numFmtId="0" fontId="13" fillId="8" borderId="14" xfId="7" applyFont="1" applyFill="1" applyBorder="1" applyAlignment="1" applyProtection="1">
      <alignment vertical="top"/>
    </xf>
    <xf numFmtId="0" fontId="13" fillId="8" borderId="14" xfId="2" applyFont="1" applyFill="1" applyBorder="1" applyAlignment="1" applyProtection="1">
      <alignment vertical="top"/>
    </xf>
    <xf numFmtId="0" fontId="13" fillId="8" borderId="14" xfId="2" applyFont="1" applyFill="1" applyBorder="1" applyAlignment="1" applyProtection="1">
      <alignment vertical="top"/>
      <protection locked="0"/>
    </xf>
    <xf numFmtId="0" fontId="13" fillId="8" borderId="14" xfId="2" applyFont="1" applyFill="1" applyBorder="1" applyAlignment="1" applyProtection="1">
      <alignment vertical="top" wrapText="1"/>
    </xf>
    <xf numFmtId="0" fontId="14" fillId="8" borderId="16" xfId="7" applyFont="1" applyFill="1" applyBorder="1" applyAlignment="1" applyProtection="1">
      <alignment vertical="top"/>
    </xf>
    <xf numFmtId="0" fontId="13" fillId="8" borderId="16" xfId="7" applyFont="1" applyFill="1" applyBorder="1" applyAlignment="1" applyProtection="1">
      <alignment horizontal="center" vertical="top"/>
    </xf>
    <xf numFmtId="0" fontId="13" fillId="8" borderId="16" xfId="2" applyFont="1" applyFill="1" applyBorder="1" applyAlignment="1" applyProtection="1">
      <alignment vertical="top"/>
    </xf>
    <xf numFmtId="0" fontId="11" fillId="8" borderId="14" xfId="7" applyFont="1" applyFill="1" applyBorder="1" applyAlignment="1" applyProtection="1">
      <alignment vertical="top"/>
    </xf>
    <xf numFmtId="0" fontId="14" fillId="8" borderId="14" xfId="7" applyFont="1" applyFill="1" applyBorder="1" applyProtection="1"/>
    <xf numFmtId="0" fontId="13" fillId="8" borderId="14" xfId="2" applyFont="1" applyFill="1" applyBorder="1" applyProtection="1"/>
    <xf numFmtId="0" fontId="14" fillId="8" borderId="16" xfId="7" applyFont="1" applyFill="1" applyBorder="1" applyProtection="1"/>
    <xf numFmtId="0" fontId="13" fillId="8" borderId="16" xfId="2" applyFont="1" applyFill="1" applyBorder="1" applyProtection="1"/>
    <xf numFmtId="0" fontId="10" fillId="8" borderId="14" xfId="7" applyFont="1" applyFill="1" applyBorder="1" applyProtection="1"/>
    <xf numFmtId="0" fontId="11" fillId="8" borderId="14" xfId="2" applyFont="1" applyFill="1" applyBorder="1" applyProtection="1"/>
    <xf numFmtId="0" fontId="13" fillId="8" borderId="14" xfId="2" applyFont="1" applyFill="1" applyBorder="1" applyAlignment="1" applyProtection="1">
      <alignment wrapText="1"/>
    </xf>
    <xf numFmtId="0" fontId="13" fillId="8" borderId="14" xfId="7" applyFont="1" applyFill="1" applyBorder="1" applyAlignment="1" applyProtection="1">
      <alignment vertical="top" wrapText="1"/>
    </xf>
    <xf numFmtId="0" fontId="10" fillId="8" borderId="16" xfId="7" applyFont="1" applyFill="1" applyBorder="1" applyAlignment="1" applyProtection="1">
      <alignment vertical="top"/>
    </xf>
    <xf numFmtId="0" fontId="11" fillId="8" borderId="16" xfId="7" applyFont="1" applyFill="1" applyBorder="1" applyAlignment="1" applyProtection="1">
      <alignment horizontal="center" vertical="top"/>
    </xf>
    <xf numFmtId="0" fontId="11" fillId="8" borderId="16" xfId="7" applyFont="1" applyFill="1" applyBorder="1" applyAlignment="1" applyProtection="1">
      <alignment vertical="top"/>
    </xf>
    <xf numFmtId="0" fontId="14" fillId="8" borderId="14" xfId="7" applyFont="1" applyFill="1" applyBorder="1" applyAlignment="1" applyProtection="1">
      <alignment horizontal="center" vertical="center"/>
    </xf>
    <xf numFmtId="0" fontId="13" fillId="8" borderId="14" xfId="7" applyFont="1" applyFill="1" applyBorder="1" applyAlignment="1" applyProtection="1">
      <alignment horizontal="center" vertical="center"/>
    </xf>
    <xf numFmtId="0" fontId="11" fillId="8" borderId="14" xfId="7" applyFont="1" applyFill="1" applyBorder="1" applyAlignment="1" applyProtection="1">
      <alignment vertical="top" wrapText="1"/>
    </xf>
    <xf numFmtId="0" fontId="11" fillId="8" borderId="14" xfId="2" applyFont="1" applyFill="1" applyBorder="1" applyAlignment="1" applyProtection="1">
      <alignment vertical="top" wrapText="1"/>
    </xf>
    <xf numFmtId="0" fontId="14" fillId="8" borderId="14" xfId="7" applyFont="1" applyFill="1" applyBorder="1" applyAlignment="1" applyProtection="1">
      <alignment vertical="top"/>
      <protection locked="0"/>
    </xf>
    <xf numFmtId="0" fontId="13" fillId="8" borderId="14" xfId="7" applyFont="1" applyFill="1" applyBorder="1" applyAlignment="1" applyProtection="1">
      <alignment horizontal="center" vertical="top"/>
      <protection locked="0"/>
    </xf>
    <xf numFmtId="0" fontId="13" fillId="8" borderId="14" xfId="2" applyFont="1" applyFill="1" applyBorder="1" applyAlignment="1" applyProtection="1">
      <alignment vertical="top" wrapText="1"/>
      <protection locked="0"/>
    </xf>
    <xf numFmtId="0" fontId="13" fillId="8" borderId="16" xfId="2" applyFont="1" applyFill="1" applyBorder="1" applyAlignment="1" applyProtection="1">
      <alignment vertical="top" wrapText="1"/>
    </xf>
    <xf numFmtId="0" fontId="7" fillId="3" borderId="7" xfId="2" applyFont="1" applyFill="1" applyBorder="1" applyAlignment="1" applyProtection="1">
      <protection locked="0"/>
    </xf>
    <xf numFmtId="166" fontId="13" fillId="8" borderId="16" xfId="6" applyNumberFormat="1" applyFont="1" applyFill="1" applyBorder="1" applyAlignment="1" applyProtection="1">
      <alignment vertical="top"/>
      <protection locked="0"/>
    </xf>
    <xf numFmtId="164" fontId="0" fillId="0" borderId="17" xfId="0" applyNumberFormat="1" applyBorder="1"/>
    <xf numFmtId="0" fontId="0" fillId="0" borderId="0" xfId="0" applyBorder="1"/>
    <xf numFmtId="166" fontId="11" fillId="0" borderId="15" xfId="1" applyNumberFormat="1" applyFont="1" applyFill="1" applyBorder="1" applyAlignment="1" applyProtection="1">
      <alignment vertical="top"/>
      <protection hidden="1"/>
    </xf>
    <xf numFmtId="166" fontId="15" fillId="0" borderId="15" xfId="1" applyNumberFormat="1" applyFont="1" applyFill="1" applyBorder="1"/>
    <xf numFmtId="166" fontId="12" fillId="0" borderId="15" xfId="1" applyNumberFormat="1" applyFont="1" applyFill="1" applyBorder="1"/>
    <xf numFmtId="165" fontId="11" fillId="5" borderId="5" xfId="1" applyFont="1" applyFill="1" applyBorder="1" applyAlignment="1" applyProtection="1">
      <alignment horizontal="center" vertical="top"/>
    </xf>
    <xf numFmtId="166" fontId="11" fillId="6" borderId="5" xfId="6" applyNumberFormat="1" applyFont="1" applyFill="1" applyBorder="1" applyAlignment="1" applyProtection="1">
      <alignment vertical="top"/>
      <protection hidden="1"/>
    </xf>
    <xf numFmtId="165" fontId="11" fillId="0" borderId="5" xfId="1" applyFont="1" applyFill="1" applyBorder="1" applyAlignment="1" applyProtection="1">
      <alignment horizontal="center" vertical="top"/>
    </xf>
    <xf numFmtId="166" fontId="11" fillId="5" borderId="18" xfId="6" applyNumberFormat="1" applyFont="1" applyFill="1" applyBorder="1" applyAlignment="1" applyProtection="1">
      <alignment vertical="top"/>
      <protection hidden="1"/>
    </xf>
    <xf numFmtId="166" fontId="11" fillId="6" borderId="19" xfId="6" applyNumberFormat="1" applyFont="1" applyFill="1" applyBorder="1" applyAlignment="1" applyProtection="1">
      <alignment vertical="top"/>
      <protection hidden="1"/>
    </xf>
    <xf numFmtId="166" fontId="11" fillId="7" borderId="19" xfId="6" applyNumberFormat="1" applyFont="1" applyFill="1" applyBorder="1" applyAlignment="1" applyProtection="1">
      <alignment vertical="top"/>
      <protection hidden="1"/>
    </xf>
    <xf numFmtId="166" fontId="11" fillId="8" borderId="19" xfId="6" applyNumberFormat="1" applyFont="1" applyFill="1" applyBorder="1" applyAlignment="1" applyProtection="1">
      <alignment vertical="top"/>
      <protection hidden="1"/>
    </xf>
    <xf numFmtId="166" fontId="13" fillId="8" borderId="19" xfId="6" applyNumberFormat="1" applyFont="1" applyFill="1" applyBorder="1" applyAlignment="1" applyProtection="1">
      <alignment vertical="top"/>
      <protection locked="0"/>
    </xf>
    <xf numFmtId="166" fontId="13" fillId="8" borderId="20" xfId="6" applyNumberFormat="1" applyFont="1" applyFill="1" applyBorder="1" applyAlignment="1" applyProtection="1">
      <alignment vertical="top"/>
      <protection locked="0"/>
    </xf>
    <xf numFmtId="166" fontId="11" fillId="8" borderId="19" xfId="6" applyNumberFormat="1" applyFont="1" applyFill="1" applyBorder="1" applyAlignment="1" applyProtection="1">
      <alignment vertical="top"/>
    </xf>
    <xf numFmtId="166" fontId="11" fillId="8" borderId="20" xfId="6" applyNumberFormat="1" applyFont="1" applyFill="1" applyBorder="1" applyAlignment="1" applyProtection="1">
      <alignment vertical="top"/>
      <protection hidden="1"/>
    </xf>
    <xf numFmtId="166" fontId="11" fillId="8" borderId="19" xfId="6" applyNumberFormat="1" applyFont="1" applyFill="1" applyBorder="1" applyAlignment="1" applyProtection="1">
      <alignment vertical="top"/>
      <protection locked="0"/>
    </xf>
    <xf numFmtId="166" fontId="11" fillId="5" borderId="15" xfId="6" applyNumberFormat="1" applyFont="1" applyFill="1" applyBorder="1" applyAlignment="1" applyProtection="1">
      <alignment horizontal="right" vertical="top"/>
      <protection hidden="1"/>
    </xf>
    <xf numFmtId="166" fontId="11" fillId="6" borderId="15" xfId="6" applyNumberFormat="1" applyFont="1" applyFill="1" applyBorder="1" applyAlignment="1" applyProtection="1">
      <alignment vertical="top"/>
      <protection hidden="1"/>
    </xf>
    <xf numFmtId="166" fontId="11" fillId="0" borderId="15" xfId="6" applyNumberFormat="1" applyFont="1" applyFill="1" applyBorder="1" applyAlignment="1" applyProtection="1">
      <alignment horizontal="right" vertical="top"/>
      <protection hidden="1"/>
    </xf>
    <xf numFmtId="165" fontId="11" fillId="5" borderId="15" xfId="1" applyNumberFormat="1" applyFont="1" applyFill="1" applyBorder="1" applyAlignment="1" applyProtection="1">
      <alignment horizontal="center" vertical="top"/>
    </xf>
    <xf numFmtId="165" fontId="11" fillId="0" borderId="15" xfId="1" applyNumberFormat="1" applyFont="1" applyFill="1" applyBorder="1" applyAlignment="1" applyProtection="1">
      <alignment horizontal="center" vertical="top"/>
    </xf>
    <xf numFmtId="166" fontId="11" fillId="5" borderId="15" xfId="1" applyNumberFormat="1" applyFont="1" applyFill="1" applyBorder="1" applyAlignment="1" applyProtection="1">
      <alignment horizontal="center" vertical="top"/>
    </xf>
    <xf numFmtId="0" fontId="13" fillId="8" borderId="22" xfId="2" applyFont="1" applyFill="1" applyBorder="1" applyAlignment="1" applyProtection="1">
      <alignment vertical="top" wrapText="1"/>
    </xf>
    <xf numFmtId="0" fontId="14" fillId="8" borderId="22" xfId="2" applyFont="1" applyFill="1" applyBorder="1" applyProtection="1">
      <protection locked="0"/>
    </xf>
    <xf numFmtId="166" fontId="13" fillId="8" borderId="22" xfId="6" applyNumberFormat="1" applyFont="1" applyFill="1" applyBorder="1" applyAlignment="1" applyProtection="1">
      <alignment vertical="top"/>
      <protection locked="0"/>
    </xf>
    <xf numFmtId="166" fontId="11" fillId="8" borderId="22" xfId="6" applyNumberFormat="1" applyFont="1" applyFill="1" applyBorder="1" applyAlignment="1" applyProtection="1">
      <alignment vertical="top"/>
    </xf>
    <xf numFmtId="166" fontId="13" fillId="8" borderId="21" xfId="6" applyNumberFormat="1" applyFont="1" applyFill="1" applyBorder="1" applyAlignment="1" applyProtection="1">
      <alignment vertical="top"/>
      <protection locked="0"/>
    </xf>
    <xf numFmtId="166" fontId="11" fillId="0" borderId="23" xfId="6" applyNumberFormat="1" applyFont="1" applyFill="1" applyBorder="1" applyAlignment="1" applyProtection="1">
      <alignment horizontal="right" vertical="top"/>
      <protection hidden="1"/>
    </xf>
    <xf numFmtId="165" fontId="11" fillId="0" borderId="23" xfId="1" applyNumberFormat="1" applyFont="1" applyFill="1" applyBorder="1" applyAlignment="1" applyProtection="1">
      <alignment horizontal="center" vertical="top"/>
    </xf>
    <xf numFmtId="166" fontId="12" fillId="0" borderId="23" xfId="1" applyNumberFormat="1" applyFont="1" applyFill="1" applyBorder="1"/>
    <xf numFmtId="165" fontId="11" fillId="0" borderId="24" xfId="1" applyFont="1" applyFill="1" applyBorder="1" applyAlignment="1" applyProtection="1">
      <alignment horizontal="center" vertical="top"/>
    </xf>
    <xf numFmtId="165" fontId="0" fillId="0" borderId="0" xfId="0" applyNumberFormat="1"/>
    <xf numFmtId="166" fontId="11" fillId="8" borderId="15" xfId="6" applyNumberFormat="1" applyFont="1" applyFill="1" applyBorder="1" applyAlignment="1" applyProtection="1">
      <alignment horizontal="right" vertical="top"/>
      <protection hidden="1"/>
    </xf>
    <xf numFmtId="165" fontId="11" fillId="8" borderId="15" xfId="1" applyNumberFormat="1" applyFont="1" applyFill="1" applyBorder="1" applyAlignment="1" applyProtection="1">
      <alignment horizontal="center" vertical="top"/>
    </xf>
    <xf numFmtId="166" fontId="15" fillId="8" borderId="15" xfId="1" applyNumberFormat="1" applyFont="1" applyFill="1" applyBorder="1"/>
    <xf numFmtId="165" fontId="11" fillId="8" borderId="5" xfId="1" applyFont="1" applyFill="1" applyBorder="1" applyAlignment="1" applyProtection="1">
      <alignment horizontal="center" vertical="top"/>
    </xf>
    <xf numFmtId="166" fontId="12" fillId="8" borderId="15" xfId="1" applyNumberFormat="1" applyFont="1" applyFill="1" applyBorder="1"/>
    <xf numFmtId="166" fontId="10" fillId="6" borderId="5" xfId="6" applyNumberFormat="1" applyFont="1" applyFill="1" applyBorder="1" applyAlignment="1" applyProtection="1">
      <alignment vertical="top"/>
      <protection hidden="1"/>
    </xf>
    <xf numFmtId="0" fontId="5" fillId="2" borderId="2" xfId="3" applyFont="1" applyFill="1" applyBorder="1" applyAlignment="1">
      <alignment horizontal="center"/>
    </xf>
    <xf numFmtId="0" fontId="5" fillId="2" borderId="0" xfId="3" applyFont="1" applyFill="1" applyBorder="1" applyAlignment="1">
      <alignment horizontal="center"/>
    </xf>
    <xf numFmtId="0" fontId="9" fillId="4" borderId="11" xfId="4" applyFont="1" applyFill="1" applyBorder="1" applyAlignment="1">
      <alignment horizontal="center" vertical="center" wrapText="1"/>
    </xf>
    <xf numFmtId="0" fontId="9" fillId="4" borderId="15" xfId="4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 wrapText="1"/>
    </xf>
    <xf numFmtId="0" fontId="9" fillId="4" borderId="5" xfId="4" applyFont="1" applyFill="1" applyBorder="1" applyAlignment="1">
      <alignment horizontal="center" vertical="center" wrapText="1"/>
    </xf>
    <xf numFmtId="0" fontId="8" fillId="4" borderId="8" xfId="7" applyFont="1" applyFill="1" applyBorder="1" applyAlignment="1">
      <alignment horizontal="center" textRotation="90"/>
    </xf>
    <xf numFmtId="0" fontId="9" fillId="4" borderId="8" xfId="2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 wrapText="1"/>
    </xf>
    <xf numFmtId="0" fontId="8" fillId="4" borderId="13" xfId="7" applyFont="1" applyFill="1" applyBorder="1" applyAlignment="1">
      <alignment horizontal="center" vertical="center" wrapText="1"/>
    </xf>
    <xf numFmtId="0" fontId="8" fillId="4" borderId="14" xfId="7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8" fillId="4" borderId="9" xfId="7" applyFont="1" applyFill="1" applyBorder="1" applyAlignment="1">
      <alignment horizontal="center" vertical="center"/>
    </xf>
    <xf numFmtId="0" fontId="8" fillId="4" borderId="13" xfId="7" applyFont="1" applyFill="1" applyBorder="1" applyAlignment="1">
      <alignment horizontal="center" vertical="center"/>
    </xf>
  </cellXfs>
  <cellStyles count="8">
    <cellStyle name="Millares" xfId="1" builtinId="3"/>
    <cellStyle name="Millares 2" xfId="5"/>
    <cellStyle name="Millares 2 2" xfId="6"/>
    <cellStyle name="Normal" xfId="0" builtinId="0"/>
    <cellStyle name="Normal 2 2" xfId="4"/>
    <cellStyle name="Normal 2 2 2" xfId="7"/>
    <cellStyle name="Normal 3" xfId="2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3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39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709930" y="2292667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708025" y="332879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5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7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709930" y="238982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708025" y="3649789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5</xdr:col>
      <xdr:colOff>3305175</xdr:colOff>
      <xdr:row>2</xdr:row>
      <xdr:rowOff>9525</xdr:rowOff>
    </xdr:from>
    <xdr:to>
      <xdr:col>10</xdr:col>
      <xdr:colOff>552450</xdr:colOff>
      <xdr:row>4</xdr:row>
      <xdr:rowOff>180975</xdr:rowOff>
    </xdr:to>
    <xdr:pic>
      <xdr:nvPicPr>
        <xdr:cNvPr id="51" name="34 Imagen" descr="logo htpjb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409575"/>
          <a:ext cx="14382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5</xdr:row>
      <xdr:rowOff>76200</xdr:rowOff>
    </xdr:from>
    <xdr:to>
      <xdr:col>5</xdr:col>
      <xdr:colOff>9525</xdr:colOff>
      <xdr:row>9</xdr:row>
      <xdr:rowOff>66675</xdr:rowOff>
    </xdr:to>
    <xdr:pic>
      <xdr:nvPicPr>
        <xdr:cNvPr id="54" name="53 Imagen" descr="C:\Users\Mary\Desktop\NUEVO LOGO SNS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076325"/>
          <a:ext cx="1362075" cy="942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59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138</xdr:row>
      <xdr:rowOff>0</xdr:rowOff>
    </xdr:from>
    <xdr:to>
      <xdr:col>5</xdr:col>
      <xdr:colOff>150872</xdr:colOff>
      <xdr:row>138</xdr:row>
      <xdr:rowOff>0</xdr:rowOff>
    </xdr:to>
    <xdr:sp macro="" textlink="">
      <xdr:nvSpPr>
        <xdr:cNvPr id="6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201</xdr:row>
      <xdr:rowOff>160020</xdr:rowOff>
    </xdr:from>
    <xdr:to>
      <xdr:col>5</xdr:col>
      <xdr:colOff>407745</xdr:colOff>
      <xdr:row>201</xdr:row>
      <xdr:rowOff>160655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7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144</xdr:row>
      <xdr:rowOff>0</xdr:rowOff>
    </xdr:from>
    <xdr:to>
      <xdr:col>5</xdr:col>
      <xdr:colOff>150872</xdr:colOff>
      <xdr:row>144</xdr:row>
      <xdr:rowOff>0</xdr:rowOff>
    </xdr:to>
    <xdr:sp macro="" textlink="">
      <xdr:nvSpPr>
        <xdr:cNvPr id="6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217</xdr:row>
      <xdr:rowOff>160020</xdr:rowOff>
    </xdr:from>
    <xdr:to>
      <xdr:col>5</xdr:col>
      <xdr:colOff>407745</xdr:colOff>
      <xdr:row>217</xdr:row>
      <xdr:rowOff>160655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1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136</xdr:row>
      <xdr:rowOff>0</xdr:rowOff>
    </xdr:from>
    <xdr:to>
      <xdr:col>5</xdr:col>
      <xdr:colOff>150872</xdr:colOff>
      <xdr:row>136</xdr:row>
      <xdr:rowOff>0</xdr:rowOff>
    </xdr:to>
    <xdr:sp macro="" textlink="">
      <xdr:nvSpPr>
        <xdr:cNvPr id="77" name="Text Box 6"/>
        <xdr:cNvSpPr txBox="1">
          <a:spLocks noChangeArrowheads="1"/>
        </xdr:cNvSpPr>
      </xdr:nvSpPr>
      <xdr:spPr bwMode="auto">
        <a:xfrm>
          <a:off x="1700530" y="2356485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199</xdr:row>
      <xdr:rowOff>160020</xdr:rowOff>
    </xdr:from>
    <xdr:to>
      <xdr:col>5</xdr:col>
      <xdr:colOff>407745</xdr:colOff>
      <xdr:row>199</xdr:row>
      <xdr:rowOff>160655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1698625" y="339261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79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1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3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142</xdr:row>
      <xdr:rowOff>0</xdr:rowOff>
    </xdr:from>
    <xdr:to>
      <xdr:col>5</xdr:col>
      <xdr:colOff>150872</xdr:colOff>
      <xdr:row>142</xdr:row>
      <xdr:rowOff>0</xdr:rowOff>
    </xdr:to>
    <xdr:sp macro="" textlink="">
      <xdr:nvSpPr>
        <xdr:cNvPr id="85" name="Text Box 6"/>
        <xdr:cNvSpPr txBox="1">
          <a:spLocks noChangeArrowheads="1"/>
        </xdr:cNvSpPr>
      </xdr:nvSpPr>
      <xdr:spPr bwMode="auto">
        <a:xfrm>
          <a:off x="1700530" y="245364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215</xdr:row>
      <xdr:rowOff>160020</xdr:rowOff>
    </xdr:from>
    <xdr:to>
      <xdr:col>5</xdr:col>
      <xdr:colOff>407745</xdr:colOff>
      <xdr:row>215</xdr:row>
      <xdr:rowOff>160655</xdr:rowOff>
    </xdr:to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1698625" y="36516945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13</xdr:col>
      <xdr:colOff>753717</xdr:colOff>
      <xdr:row>5</xdr:row>
      <xdr:rowOff>24848</xdr:rowOff>
    </xdr:from>
    <xdr:to>
      <xdr:col>14</xdr:col>
      <xdr:colOff>853412</xdr:colOff>
      <xdr:row>9</xdr:row>
      <xdr:rowOff>215348</xdr:rowOff>
    </xdr:to>
    <xdr:pic>
      <xdr:nvPicPr>
        <xdr:cNvPr id="90" name="89 Imagen" descr="C:\Documents and Settings\Administrator.HTQSRV2\Desktop\Dominio\jpolonia\Desktop\PLATA 2017.tif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2565" y="1018761"/>
          <a:ext cx="899795" cy="11512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2018%20terminado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PNA-GAS%2017.8.17-ULTIMO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MELA/EGRESOS%20ENERO%20JULI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 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>
        <row r="23">
          <cell r="F23" t="str">
            <v>Sueldos fijos</v>
          </cell>
          <cell r="G23"/>
          <cell r="H23"/>
          <cell r="I23">
            <v>915709.76</v>
          </cell>
          <cell r="J23">
            <v>262364.5</v>
          </cell>
          <cell r="K23">
            <v>390182.99</v>
          </cell>
          <cell r="L23"/>
          <cell r="M23">
            <v>13730421.09</v>
          </cell>
          <cell r="N23">
            <v>15298678.34</v>
          </cell>
        </row>
        <row r="24">
          <cell r="F24" t="str">
            <v>Sueldos a medicos</v>
          </cell>
          <cell r="G24"/>
          <cell r="H24"/>
          <cell r="I24"/>
          <cell r="J24"/>
          <cell r="K24"/>
          <cell r="L24"/>
          <cell r="M24"/>
          <cell r="N24">
            <v>0</v>
          </cell>
        </row>
        <row r="25">
          <cell r="F25" t="str">
            <v>Ascenso a militires</v>
          </cell>
          <cell r="G25"/>
          <cell r="H25"/>
          <cell r="I25"/>
          <cell r="J25"/>
          <cell r="K25"/>
          <cell r="L25"/>
          <cell r="M25"/>
          <cell r="N25">
            <v>0</v>
          </cell>
        </row>
        <row r="26">
          <cell r="F26" t="str">
            <v>Nuevas plazas maestros</v>
          </cell>
          <cell r="G26"/>
          <cell r="H26"/>
          <cell r="I26"/>
          <cell r="J26"/>
          <cell r="K26"/>
          <cell r="L26"/>
          <cell r="M26"/>
          <cell r="N26">
            <v>0</v>
          </cell>
        </row>
        <row r="27">
          <cell r="F27" t="str">
            <v>Incentivos y escalafón</v>
          </cell>
          <cell r="G27"/>
          <cell r="H27"/>
          <cell r="I27"/>
          <cell r="J27"/>
          <cell r="K27"/>
          <cell r="L27"/>
          <cell r="M27"/>
          <cell r="N27">
            <v>0</v>
          </cell>
        </row>
        <row r="28">
          <cell r="F28" t="str">
            <v>Nuevas plazas a medicos</v>
          </cell>
          <cell r="G28"/>
          <cell r="H28"/>
          <cell r="I28"/>
          <cell r="J28"/>
          <cell r="K28"/>
          <cell r="L28"/>
          <cell r="M28"/>
          <cell r="N28">
            <v>0</v>
          </cell>
        </row>
        <row r="29">
          <cell r="F29" t="str">
            <v>Remuneraciones al personal con carácter transitorio</v>
          </cell>
          <cell r="G29">
            <v>11203806</v>
          </cell>
          <cell r="H29">
            <v>9666480.4800000004</v>
          </cell>
          <cell r="I29">
            <v>64835406.090000004</v>
          </cell>
          <cell r="J29">
            <v>4916071.75</v>
          </cell>
          <cell r="K29">
            <v>2575167.0099999998</v>
          </cell>
          <cell r="L29">
            <v>0</v>
          </cell>
          <cell r="M29">
            <v>99022204.560000002</v>
          </cell>
          <cell r="N29">
            <v>192219135.89000002</v>
          </cell>
        </row>
        <row r="30">
          <cell r="F30" t="str">
            <v>Sueldos al personal contratado y/o igualado</v>
          </cell>
          <cell r="G30">
            <v>11203806</v>
          </cell>
          <cell r="H30">
            <v>9666480.4800000004</v>
          </cell>
          <cell r="I30">
            <v>64835406.090000004</v>
          </cell>
          <cell r="J30">
            <v>4916071.75</v>
          </cell>
          <cell r="K30">
            <v>2575167.0099999998</v>
          </cell>
          <cell r="L30"/>
          <cell r="M30">
            <v>99022204.560000002</v>
          </cell>
          <cell r="N30">
            <v>192219135.89000002</v>
          </cell>
        </row>
        <row r="31">
          <cell r="F31" t="str">
            <v>Sueldos de personal nominal</v>
          </cell>
          <cell r="G31"/>
          <cell r="H31"/>
          <cell r="I31"/>
          <cell r="J31"/>
          <cell r="K31"/>
          <cell r="L31"/>
          <cell r="M31"/>
          <cell r="N31">
            <v>0</v>
          </cell>
        </row>
        <row r="32">
          <cell r="F32" t="str">
            <v>Suplencias</v>
          </cell>
          <cell r="G32"/>
          <cell r="H32"/>
          <cell r="I32"/>
          <cell r="J32"/>
          <cell r="K32"/>
          <cell r="L32"/>
          <cell r="M32"/>
          <cell r="N32">
            <v>0</v>
          </cell>
        </row>
        <row r="33">
          <cell r="F33" t="str">
            <v>Sueldos al personal por servicios especiales</v>
          </cell>
          <cell r="G33"/>
          <cell r="H33"/>
          <cell r="I33"/>
          <cell r="J33"/>
          <cell r="K33"/>
          <cell r="L33"/>
          <cell r="M33"/>
          <cell r="N33">
            <v>0</v>
          </cell>
        </row>
        <row r="34">
          <cell r="F34" t="str">
            <v>Sueldo al personal nominal en período probatorio</v>
          </cell>
          <cell r="G34"/>
          <cell r="H34"/>
          <cell r="I34"/>
          <cell r="J34"/>
          <cell r="K34"/>
          <cell r="L34"/>
          <cell r="M34"/>
          <cell r="N34">
            <v>0</v>
          </cell>
        </row>
        <row r="35">
          <cell r="F35" t="str">
            <v xml:space="preserve"> Jornales</v>
          </cell>
          <cell r="G35"/>
          <cell r="H35"/>
          <cell r="I35"/>
          <cell r="J35"/>
          <cell r="K35"/>
          <cell r="L35"/>
          <cell r="M35"/>
          <cell r="N35">
            <v>0</v>
          </cell>
        </row>
        <row r="36">
          <cell r="F36" t="str">
            <v>Sobrejornales</v>
          </cell>
          <cell r="G36"/>
          <cell r="H36"/>
          <cell r="I36"/>
          <cell r="J36"/>
          <cell r="K36"/>
          <cell r="L36"/>
          <cell r="M36"/>
          <cell r="N36">
            <v>0</v>
          </cell>
        </row>
        <row r="37">
          <cell r="F37" t="str">
            <v>Sueldos al personal fijo en trámite de pensiones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F38" t="str">
            <v>Sueldos al personal fijo en trámite de pensiones</v>
          </cell>
          <cell r="G38"/>
          <cell r="H38"/>
          <cell r="I38"/>
          <cell r="J38"/>
          <cell r="K38"/>
          <cell r="L38"/>
          <cell r="M38"/>
          <cell r="N38">
            <v>0</v>
          </cell>
        </row>
        <row r="39">
          <cell r="F39" t="str">
            <v>Sueldo anual No. 13</v>
          </cell>
          <cell r="G39">
            <v>933650.49999999988</v>
          </cell>
          <cell r="H39">
            <v>0</v>
          </cell>
          <cell r="I39" t="e">
            <v>#N/A</v>
          </cell>
          <cell r="J39" t="e">
            <v>#N/A</v>
          </cell>
          <cell r="K39">
            <v>247112.5</v>
          </cell>
          <cell r="L39">
            <v>0</v>
          </cell>
          <cell r="M39">
            <v>13633646.699999999</v>
          </cell>
          <cell r="N39" t="e">
            <v>#N/A</v>
          </cell>
        </row>
        <row r="40">
          <cell r="F40" t="str">
            <v>Sueldo anual No. 13</v>
          </cell>
          <cell r="G40">
            <v>933650.49999999988</v>
          </cell>
          <cell r="H40">
            <v>0</v>
          </cell>
          <cell r="I40" t="e">
            <v>#N/A</v>
          </cell>
          <cell r="J40" t="e">
            <v>#N/A</v>
          </cell>
          <cell r="K40">
            <v>247112.5</v>
          </cell>
          <cell r="L40"/>
          <cell r="M40">
            <v>13633646.699999999</v>
          </cell>
          <cell r="N40" t="e">
            <v>#N/A</v>
          </cell>
        </row>
        <row r="41">
          <cell r="F41" t="str">
            <v>Prestacianes economicas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1331491.06</v>
          </cell>
          <cell r="N41">
            <v>1331491.06</v>
          </cell>
        </row>
        <row r="42">
          <cell r="F42" t="str">
            <v>Prestacianes economicas</v>
          </cell>
          <cell r="G42"/>
          <cell r="H42"/>
          <cell r="I42"/>
          <cell r="J42"/>
          <cell r="K42"/>
          <cell r="L42"/>
          <cell r="M42"/>
          <cell r="N42">
            <v>0</v>
          </cell>
        </row>
        <row r="43">
          <cell r="F43" t="str">
            <v>Pago de porcentaje por desvinculación de cargo</v>
          </cell>
          <cell r="G43"/>
          <cell r="H43"/>
          <cell r="I43"/>
          <cell r="J43"/>
          <cell r="K43"/>
          <cell r="L43"/>
          <cell r="M43"/>
          <cell r="N43">
            <v>0</v>
          </cell>
        </row>
        <row r="44">
          <cell r="F44" t="str">
            <v>Prestacion laboral por desvinculación</v>
          </cell>
          <cell r="G44"/>
          <cell r="H44"/>
          <cell r="I44"/>
          <cell r="J44"/>
          <cell r="K44"/>
          <cell r="L44"/>
          <cell r="M44">
            <v>1331491.06</v>
          </cell>
          <cell r="N44">
            <v>1331491.06</v>
          </cell>
        </row>
        <row r="45">
          <cell r="F45" t="str">
            <v>Proporción de vacaciones no disfrutadas</v>
          </cell>
          <cell r="G45"/>
          <cell r="H45"/>
          <cell r="I45"/>
          <cell r="J45"/>
          <cell r="K45"/>
          <cell r="L45"/>
          <cell r="M45"/>
          <cell r="N45">
            <v>0</v>
          </cell>
        </row>
        <row r="46">
          <cell r="F46" t="str">
            <v>Vacaciones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35043.58</v>
          </cell>
          <cell r="N46">
            <v>35043.58</v>
          </cell>
        </row>
        <row r="47">
          <cell r="F47" t="str">
            <v>Vacaciones</v>
          </cell>
          <cell r="G47"/>
          <cell r="H47"/>
          <cell r="I47"/>
          <cell r="J47"/>
          <cell r="K47"/>
          <cell r="L47"/>
          <cell r="M47">
            <v>35043.58</v>
          </cell>
          <cell r="N47">
            <v>35043.58</v>
          </cell>
        </row>
        <row r="48">
          <cell r="F48" t="str">
            <v>Sobresueldos</v>
          </cell>
          <cell r="G48">
            <v>0</v>
          </cell>
          <cell r="H48">
            <v>558900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558900</v>
          </cell>
        </row>
        <row r="49">
          <cell r="F49" t="str">
            <v>Primas por antigüedad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F50" t="str">
            <v>Primas por antigüedad</v>
          </cell>
          <cell r="G50"/>
          <cell r="H50"/>
          <cell r="I50"/>
          <cell r="J50"/>
          <cell r="K50"/>
          <cell r="L50"/>
          <cell r="M50"/>
          <cell r="N50">
            <v>0</v>
          </cell>
        </row>
        <row r="51">
          <cell r="F51" t="str">
            <v>Compensación</v>
          </cell>
          <cell r="G51">
            <v>0</v>
          </cell>
          <cell r="H51">
            <v>558900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558900</v>
          </cell>
        </row>
        <row r="52">
          <cell r="F52" t="str">
            <v>Compensación por gastos de alimentación</v>
          </cell>
          <cell r="G52"/>
          <cell r="H52"/>
          <cell r="I52"/>
          <cell r="J52"/>
          <cell r="K52"/>
          <cell r="L52"/>
          <cell r="M52"/>
          <cell r="N52">
            <v>0</v>
          </cell>
        </row>
        <row r="53">
          <cell r="F53" t="str">
            <v>Compensación por horas extraordinarias</v>
          </cell>
          <cell r="G53"/>
          <cell r="H53"/>
          <cell r="I53"/>
          <cell r="J53"/>
          <cell r="K53"/>
          <cell r="L53"/>
          <cell r="M53"/>
          <cell r="N53">
            <v>0</v>
          </cell>
        </row>
        <row r="54">
          <cell r="F54" t="str">
            <v>Pago de horas extraordinarias, Horas extraordinarias fin de año (Reglamento 523-09)</v>
          </cell>
          <cell r="G54"/>
          <cell r="H54"/>
          <cell r="I54"/>
          <cell r="J54"/>
          <cell r="K54"/>
          <cell r="L54"/>
          <cell r="M54"/>
          <cell r="N54">
            <v>0</v>
          </cell>
        </row>
        <row r="55">
          <cell r="F55" t="str">
            <v>Prima de transporte</v>
          </cell>
          <cell r="G55"/>
          <cell r="H55"/>
          <cell r="I55"/>
          <cell r="J55"/>
          <cell r="K55"/>
          <cell r="L55"/>
          <cell r="M55"/>
          <cell r="N55">
            <v>0</v>
          </cell>
        </row>
        <row r="56">
          <cell r="F56" t="str">
            <v>Compensación servicios de Seguridad</v>
          </cell>
          <cell r="G56"/>
          <cell r="H56">
            <v>558900</v>
          </cell>
          <cell r="I56"/>
          <cell r="J56"/>
          <cell r="K56"/>
          <cell r="L56"/>
          <cell r="M56"/>
          <cell r="N56">
            <v>558900</v>
          </cell>
        </row>
        <row r="57">
          <cell r="F57" t="str">
            <v>Compensación por resultados</v>
          </cell>
          <cell r="G57"/>
          <cell r="H57"/>
          <cell r="I57"/>
          <cell r="J57"/>
          <cell r="K57"/>
          <cell r="L57"/>
          <cell r="M57"/>
          <cell r="N57">
            <v>0</v>
          </cell>
        </row>
        <row r="58">
          <cell r="F58" t="str">
            <v>Compensación por distancia</v>
          </cell>
          <cell r="G58"/>
          <cell r="H58"/>
          <cell r="I58"/>
          <cell r="J58"/>
          <cell r="K58"/>
          <cell r="L58"/>
          <cell r="M58"/>
          <cell r="N58">
            <v>0</v>
          </cell>
        </row>
        <row r="59">
          <cell r="F59" t="str">
            <v>Compensaciones especiales</v>
          </cell>
          <cell r="G59"/>
          <cell r="H59"/>
          <cell r="I59"/>
          <cell r="J59"/>
          <cell r="K59"/>
          <cell r="L59"/>
          <cell r="M59"/>
          <cell r="N59">
            <v>0</v>
          </cell>
        </row>
        <row r="60">
          <cell r="F60" t="str">
            <v>Bono por desempeño</v>
          </cell>
          <cell r="G60"/>
          <cell r="H60"/>
          <cell r="I60"/>
          <cell r="J60"/>
          <cell r="K60"/>
          <cell r="L60"/>
          <cell r="M60"/>
          <cell r="N60">
            <v>0</v>
          </cell>
        </row>
        <row r="61">
          <cell r="F61" t="str">
            <v>Beneficio , Acuerdo de desempeños institucionales (Reglamento 423-12)</v>
          </cell>
          <cell r="G61"/>
          <cell r="H61"/>
          <cell r="I61"/>
          <cell r="J61"/>
          <cell r="K61"/>
          <cell r="L61"/>
          <cell r="M61"/>
          <cell r="N61">
            <v>0</v>
          </cell>
        </row>
        <row r="62">
          <cell r="F62" t="str">
            <v>Especialismos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Especialismos</v>
          </cell>
          <cell r="G63"/>
          <cell r="H63"/>
          <cell r="I63"/>
          <cell r="J63"/>
          <cell r="K63"/>
          <cell r="L63"/>
          <cell r="M63"/>
          <cell r="N63">
            <v>0</v>
          </cell>
        </row>
        <row r="64">
          <cell r="F64" t="str">
            <v>Dietas y Gastos de Representación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F65" t="str">
            <v>Dietas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Dietas en el país</v>
          </cell>
          <cell r="G66"/>
          <cell r="H66"/>
          <cell r="I66"/>
          <cell r="J66"/>
          <cell r="K66"/>
          <cell r="L66"/>
          <cell r="M66"/>
          <cell r="N66">
            <v>0</v>
          </cell>
        </row>
        <row r="67">
          <cell r="F67" t="str">
            <v>Dietas en el exterior</v>
          </cell>
          <cell r="G67"/>
          <cell r="H67"/>
          <cell r="I67"/>
          <cell r="J67"/>
          <cell r="K67"/>
          <cell r="L67"/>
          <cell r="M67"/>
          <cell r="N67">
            <v>0</v>
          </cell>
        </row>
        <row r="68">
          <cell r="F68" t="str">
            <v>Gastos de representación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F69" t="str">
            <v>Gastos de representación en el país</v>
          </cell>
          <cell r="G69"/>
          <cell r="H69"/>
          <cell r="I69"/>
          <cell r="J69"/>
          <cell r="K69"/>
          <cell r="L69"/>
          <cell r="M69"/>
          <cell r="N69">
            <v>0</v>
          </cell>
        </row>
        <row r="70">
          <cell r="F70" t="str">
            <v>Gastos de representación en el exterior</v>
          </cell>
          <cell r="G70"/>
          <cell r="H70"/>
          <cell r="I70"/>
          <cell r="J70"/>
          <cell r="K70"/>
          <cell r="L70"/>
          <cell r="M70"/>
          <cell r="N70">
            <v>0</v>
          </cell>
        </row>
        <row r="71">
          <cell r="F71" t="str">
            <v>Gratificaciones y Bonificaciones</v>
          </cell>
          <cell r="G71">
            <v>766004.72</v>
          </cell>
          <cell r="H71">
            <v>801518.32</v>
          </cell>
          <cell r="I71">
            <v>5032536.5614800304</v>
          </cell>
          <cell r="J71">
            <v>616243.63</v>
          </cell>
          <cell r="K71">
            <v>312359.49</v>
          </cell>
          <cell r="L71">
            <v>0</v>
          </cell>
          <cell r="M71">
            <v>8312450</v>
          </cell>
          <cell r="N71">
            <v>15841112.721480031</v>
          </cell>
        </row>
        <row r="72">
          <cell r="F72" t="str">
            <v>Bonificaciones</v>
          </cell>
          <cell r="G72">
            <v>766004.72</v>
          </cell>
          <cell r="H72">
            <v>801518.32</v>
          </cell>
          <cell r="I72">
            <v>5032536.5614800304</v>
          </cell>
          <cell r="J72">
            <v>616243.63</v>
          </cell>
          <cell r="K72">
            <v>312359.49</v>
          </cell>
          <cell r="L72">
            <v>0</v>
          </cell>
          <cell r="M72">
            <v>8312450</v>
          </cell>
          <cell r="N72">
            <v>15841112.721480031</v>
          </cell>
        </row>
        <row r="73">
          <cell r="F73" t="str">
            <v>Bonificaciones</v>
          </cell>
          <cell r="G73">
            <v>766004.72</v>
          </cell>
          <cell r="H73">
            <v>801518.32</v>
          </cell>
          <cell r="I73">
            <v>5032536.5614800304</v>
          </cell>
          <cell r="J73">
            <v>616243.63</v>
          </cell>
          <cell r="K73">
            <v>312359.49</v>
          </cell>
          <cell r="L73"/>
          <cell r="M73">
            <v>8312450</v>
          </cell>
          <cell r="N73">
            <v>15841112.721480031</v>
          </cell>
        </row>
        <row r="74">
          <cell r="F74" t="str">
            <v>Otras Gratificaciones y Bonificaciones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F75" t="str">
            <v>Bono escolar</v>
          </cell>
          <cell r="G75"/>
          <cell r="H75"/>
          <cell r="I75"/>
          <cell r="J75"/>
          <cell r="K75"/>
          <cell r="L75"/>
          <cell r="M75"/>
          <cell r="N75">
            <v>0</v>
          </cell>
        </row>
        <row r="76">
          <cell r="F76" t="str">
            <v>Gratificaciones por pasantías</v>
          </cell>
          <cell r="G76"/>
          <cell r="H76"/>
          <cell r="I76"/>
          <cell r="J76"/>
          <cell r="K76"/>
          <cell r="L76"/>
          <cell r="M76"/>
          <cell r="N76">
            <v>0</v>
          </cell>
        </row>
        <row r="77">
          <cell r="F77" t="str">
            <v>Gratificaciones por aniversario de institución</v>
          </cell>
          <cell r="G77"/>
          <cell r="H77"/>
          <cell r="I77"/>
          <cell r="J77"/>
          <cell r="K77"/>
          <cell r="L77"/>
          <cell r="M77"/>
          <cell r="N77">
            <v>0</v>
          </cell>
        </row>
        <row r="78">
          <cell r="F78" t="str">
            <v>Otras Gratificaciones</v>
          </cell>
          <cell r="G78"/>
          <cell r="H78"/>
          <cell r="I78"/>
          <cell r="J78"/>
          <cell r="K78"/>
          <cell r="L78"/>
          <cell r="M78"/>
          <cell r="N78">
            <v>0</v>
          </cell>
        </row>
        <row r="79">
          <cell r="F79" t="str">
            <v>Contribuciones a la Seguridad Social y Riesgo Laboral</v>
          </cell>
          <cell r="G79">
            <v>1050945.9554092127</v>
          </cell>
          <cell r="H79">
            <v>729177.56</v>
          </cell>
          <cell r="I79" t="e">
            <v>#N/A</v>
          </cell>
          <cell r="J79" t="e">
            <v>#N/A</v>
          </cell>
          <cell r="K79">
            <v>957512.75000000012</v>
          </cell>
          <cell r="L79">
            <v>0</v>
          </cell>
          <cell r="M79">
            <v>11061060.029999999</v>
          </cell>
          <cell r="N79" t="e">
            <v>#N/A</v>
          </cell>
        </row>
        <row r="80">
          <cell r="F80" t="str">
            <v>Contribuciones al seguro de salud</v>
          </cell>
          <cell r="G80">
            <v>245012.87540921263</v>
          </cell>
          <cell r="H80">
            <v>0</v>
          </cell>
          <cell r="I80" t="e">
            <v>#N/A</v>
          </cell>
          <cell r="J80" t="e">
            <v>#N/A</v>
          </cell>
          <cell r="K80">
            <v>451326.27000000008</v>
          </cell>
          <cell r="L80">
            <v>0</v>
          </cell>
          <cell r="M80">
            <v>5155551.17</v>
          </cell>
          <cell r="N80" t="e">
            <v>#N/A</v>
          </cell>
        </row>
        <row r="81">
          <cell r="F81" t="str">
            <v>Contribuciones al seguro de salud</v>
          </cell>
          <cell r="G81">
            <v>245012.87540921263</v>
          </cell>
          <cell r="H81">
            <v>0</v>
          </cell>
          <cell r="I81" t="e">
            <v>#N/A</v>
          </cell>
          <cell r="J81" t="e">
            <v>#N/A</v>
          </cell>
          <cell r="K81">
            <v>451326.27000000008</v>
          </cell>
          <cell r="L81"/>
          <cell r="M81">
            <v>5155551.17</v>
          </cell>
          <cell r="N81" t="e">
            <v>#N/A</v>
          </cell>
        </row>
        <row r="82">
          <cell r="F82" t="str">
            <v>Contribuciones al seguro de pensiones</v>
          </cell>
          <cell r="G82">
            <v>708661.06</v>
          </cell>
          <cell r="H82">
            <v>641169.54</v>
          </cell>
          <cell r="I82">
            <v>6987303.3499999996</v>
          </cell>
          <cell r="J82">
            <v>873412.92</v>
          </cell>
          <cell r="K82">
            <v>436706.46</v>
          </cell>
          <cell r="L82">
            <v>0</v>
          </cell>
          <cell r="M82">
            <v>5094908.6900000004</v>
          </cell>
          <cell r="N82">
            <v>14556881.98</v>
          </cell>
        </row>
        <row r="83">
          <cell r="F83" t="str">
            <v>Contribuciones al seguro de pensiones</v>
          </cell>
          <cell r="G83">
            <v>611389.04</v>
          </cell>
          <cell r="H83">
            <v>553161.52</v>
          </cell>
          <cell r="I83">
            <v>6987303.3499999996</v>
          </cell>
          <cell r="J83">
            <v>873412.92</v>
          </cell>
          <cell r="K83">
            <v>436706.46</v>
          </cell>
          <cell r="L83"/>
          <cell r="M83">
            <v>5094908.6900000004</v>
          </cell>
          <cell r="N83">
            <v>14556881.98</v>
          </cell>
        </row>
        <row r="84">
          <cell r="F84" t="str">
            <v>Contribuciones al seguro de riesgo laboral</v>
          </cell>
          <cell r="G84">
            <v>97272.02</v>
          </cell>
          <cell r="H84">
            <v>88008.02</v>
          </cell>
          <cell r="I84">
            <v>1111680.24</v>
          </cell>
          <cell r="J84">
            <v>138960.03</v>
          </cell>
          <cell r="K84">
            <v>69480.02</v>
          </cell>
          <cell r="L84">
            <v>0</v>
          </cell>
          <cell r="M84">
            <v>810600.17</v>
          </cell>
          <cell r="N84">
            <v>2316000.5</v>
          </cell>
        </row>
        <row r="85">
          <cell r="F85" t="str">
            <v>Contribuciones al seguro de riesgo laboral</v>
          </cell>
          <cell r="G85">
            <v>97272.02</v>
          </cell>
          <cell r="H85">
            <v>88008.02</v>
          </cell>
          <cell r="I85">
            <v>1111680.24</v>
          </cell>
          <cell r="J85">
            <v>138960.03</v>
          </cell>
          <cell r="K85">
            <v>69480.02</v>
          </cell>
          <cell r="L85"/>
          <cell r="M85">
            <v>810600.17</v>
          </cell>
          <cell r="N85">
            <v>2316000.5</v>
          </cell>
        </row>
        <row r="86">
          <cell r="F86" t="str">
            <v>Contribuciones al plan de retiro complementario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>Contribuciones al plan de retiro complementario</v>
          </cell>
          <cell r="G87"/>
          <cell r="H87"/>
          <cell r="I87"/>
          <cell r="J87"/>
          <cell r="K87"/>
          <cell r="L87"/>
          <cell r="M87"/>
          <cell r="N87"/>
        </row>
        <row r="88">
          <cell r="F88" t="str">
            <v>Contratacion de servicios</v>
          </cell>
          <cell r="G88">
            <v>186032.70048432797</v>
          </cell>
          <cell r="H88">
            <v>683083.1</v>
          </cell>
          <cell r="I88" t="e">
            <v>#REF!</v>
          </cell>
          <cell r="J88">
            <v>423733.42624858447</v>
          </cell>
          <cell r="K88">
            <v>10100364.543221479</v>
          </cell>
          <cell r="L88">
            <v>718447.71</v>
          </cell>
          <cell r="M88">
            <v>34115243.588571429</v>
          </cell>
          <cell r="N88" t="e">
            <v>#REF!</v>
          </cell>
        </row>
        <row r="89">
          <cell r="F89" t="str">
            <v>Servicios Básicos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3134281.6500000004</v>
          </cell>
          <cell r="N89">
            <v>3134281.6500000004</v>
          </cell>
        </row>
        <row r="90">
          <cell r="F90" t="str">
            <v>Radiocomunicación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Radiocomunicación</v>
          </cell>
          <cell r="G91"/>
          <cell r="H91"/>
          <cell r="I91"/>
          <cell r="J91"/>
          <cell r="K91"/>
          <cell r="L91"/>
          <cell r="M91"/>
          <cell r="N91">
            <v>0</v>
          </cell>
        </row>
        <row r="92">
          <cell r="F92" t="str">
            <v>Servicios telefónico de larga distancia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2233563.16</v>
          </cell>
          <cell r="N92">
            <v>2233563.16</v>
          </cell>
        </row>
        <row r="93">
          <cell r="F93" t="str">
            <v>Servicios telefónico de larga distancia</v>
          </cell>
          <cell r="G93"/>
          <cell r="H93"/>
          <cell r="I93"/>
          <cell r="J93"/>
          <cell r="K93"/>
          <cell r="L93"/>
          <cell r="M93">
            <v>2233563.16</v>
          </cell>
          <cell r="N93">
            <v>2233563.16</v>
          </cell>
        </row>
        <row r="94">
          <cell r="F94" t="str">
            <v>Teléfono local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Teléfono local</v>
          </cell>
          <cell r="G95"/>
          <cell r="H95"/>
          <cell r="I95"/>
          <cell r="J95"/>
          <cell r="K95"/>
          <cell r="L95"/>
          <cell r="M95"/>
          <cell r="N95">
            <v>0</v>
          </cell>
        </row>
        <row r="96">
          <cell r="F96" t="str">
            <v>Telefax y correos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F97" t="str">
            <v>Telefax y correos</v>
          </cell>
          <cell r="G97"/>
          <cell r="H97"/>
          <cell r="I97"/>
          <cell r="J97"/>
          <cell r="K97"/>
          <cell r="L97"/>
          <cell r="M97"/>
          <cell r="N97">
            <v>0</v>
          </cell>
        </row>
        <row r="98">
          <cell r="F98" t="str">
            <v>Servicio de internet y televisión por cable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900718.49</v>
          </cell>
          <cell r="N98">
            <v>900718.49</v>
          </cell>
        </row>
        <row r="99">
          <cell r="F99" t="str">
            <v>Servicio de internet y televisión por cable</v>
          </cell>
          <cell r="G99"/>
          <cell r="H99"/>
          <cell r="I99"/>
          <cell r="J99"/>
          <cell r="K99"/>
          <cell r="L99"/>
          <cell r="M99">
            <v>900718.49</v>
          </cell>
          <cell r="N99">
            <v>900718.49</v>
          </cell>
        </row>
        <row r="100">
          <cell r="F100" t="str">
            <v>Electricidad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F101" t="str">
            <v>Energía eléctrica</v>
          </cell>
          <cell r="G101"/>
          <cell r="H101"/>
          <cell r="I101"/>
          <cell r="J101"/>
          <cell r="K101"/>
          <cell r="L101"/>
          <cell r="M101"/>
          <cell r="N101">
            <v>0</v>
          </cell>
        </row>
        <row r="102">
          <cell r="F102" t="str">
            <v>Electricidad no cortable</v>
          </cell>
          <cell r="G102"/>
          <cell r="H102"/>
          <cell r="I102"/>
          <cell r="J102"/>
          <cell r="K102"/>
          <cell r="L102"/>
          <cell r="M102"/>
          <cell r="N102">
            <v>0</v>
          </cell>
        </row>
        <row r="103">
          <cell r="F103" t="str">
            <v>Agua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F104" t="str">
            <v>Agua</v>
          </cell>
          <cell r="G104"/>
          <cell r="H104"/>
          <cell r="I104"/>
          <cell r="J104"/>
          <cell r="K104"/>
          <cell r="L104"/>
          <cell r="M104"/>
          <cell r="N104">
            <v>0</v>
          </cell>
        </row>
        <row r="105">
          <cell r="F105" t="str">
            <v>Recolección de residuos sólidos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F106" t="str">
            <v>Recolección de residuos sólidos</v>
          </cell>
          <cell r="G106"/>
          <cell r="H106"/>
          <cell r="I106"/>
          <cell r="J106"/>
          <cell r="K106"/>
          <cell r="L106"/>
          <cell r="M106"/>
          <cell r="N106">
            <v>0</v>
          </cell>
        </row>
        <row r="107">
          <cell r="F107" t="str">
            <v>Publicidad Impresión y Encuadernación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2735053.61</v>
          </cell>
          <cell r="N107">
            <v>2735053.61</v>
          </cell>
        </row>
        <row r="108">
          <cell r="F108" t="str">
            <v>Publicidad y propaganda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2619373.27</v>
          </cell>
          <cell r="N108">
            <v>2619373.27</v>
          </cell>
        </row>
        <row r="109">
          <cell r="F109" t="str">
            <v>Publicidad y propaganda</v>
          </cell>
          <cell r="G109"/>
          <cell r="H109"/>
          <cell r="I109"/>
          <cell r="J109"/>
          <cell r="K109"/>
          <cell r="L109"/>
          <cell r="M109">
            <v>2619373.27</v>
          </cell>
          <cell r="N109">
            <v>2619373.27</v>
          </cell>
        </row>
        <row r="110">
          <cell r="F110" t="str">
            <v>Impresión y encuadernación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115680.34</v>
          </cell>
          <cell r="N110">
            <v>115680.34</v>
          </cell>
        </row>
        <row r="111">
          <cell r="F111" t="str">
            <v>Impresión y encuadernación</v>
          </cell>
          <cell r="G111"/>
          <cell r="H111"/>
          <cell r="I111"/>
          <cell r="J111"/>
          <cell r="K111"/>
          <cell r="L111"/>
          <cell r="M111">
            <v>115680.34</v>
          </cell>
          <cell r="N111">
            <v>115680.34</v>
          </cell>
        </row>
        <row r="112">
          <cell r="F112" t="str">
            <v>Viáticos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936345.85999999987</v>
          </cell>
          <cell r="N112">
            <v>936345.85999999987</v>
          </cell>
        </row>
        <row r="113">
          <cell r="F113" t="str">
            <v>Viáticos dentro del país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585428.56999999995</v>
          </cell>
          <cell r="N113">
            <v>585428.56999999995</v>
          </cell>
        </row>
        <row r="114">
          <cell r="F114" t="str">
            <v>Viáticos dentro del país</v>
          </cell>
          <cell r="G114"/>
          <cell r="H114"/>
          <cell r="I114"/>
          <cell r="J114"/>
          <cell r="K114"/>
          <cell r="L114"/>
          <cell r="M114">
            <v>585428.56999999995</v>
          </cell>
          <cell r="N114">
            <v>585428.56999999995</v>
          </cell>
        </row>
        <row r="115">
          <cell r="F115" t="str">
            <v>Viáticos fuera del país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350917.29</v>
          </cell>
          <cell r="N115">
            <v>350917.29</v>
          </cell>
        </row>
        <row r="116">
          <cell r="F116" t="str">
            <v>Viáticos fuera del país</v>
          </cell>
          <cell r="G116"/>
          <cell r="H116"/>
          <cell r="I116"/>
          <cell r="J116"/>
          <cell r="K116"/>
          <cell r="L116"/>
          <cell r="M116">
            <v>350917.29</v>
          </cell>
          <cell r="N116">
            <v>350917.29</v>
          </cell>
        </row>
        <row r="117">
          <cell r="F117" t="str">
            <v>Transporte y Alamcenaje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29650.29</v>
          </cell>
          <cell r="N117">
            <v>29650.29</v>
          </cell>
        </row>
        <row r="118">
          <cell r="F118" t="str">
            <v>Pasajes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6634.29</v>
          </cell>
          <cell r="N118">
            <v>6634.29</v>
          </cell>
        </row>
        <row r="119">
          <cell r="F119" t="str">
            <v>Pasajes</v>
          </cell>
          <cell r="G119"/>
          <cell r="H119"/>
          <cell r="I119"/>
          <cell r="J119"/>
          <cell r="K119"/>
          <cell r="L119"/>
          <cell r="M119">
            <v>6634.29</v>
          </cell>
          <cell r="N119">
            <v>6634.29</v>
          </cell>
        </row>
        <row r="120">
          <cell r="F120" t="str">
            <v>Fletes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Fletes</v>
          </cell>
          <cell r="G121"/>
          <cell r="H121"/>
          <cell r="I121"/>
          <cell r="J121"/>
          <cell r="K121"/>
          <cell r="L121"/>
          <cell r="M121"/>
          <cell r="N121">
            <v>0</v>
          </cell>
        </row>
        <row r="122">
          <cell r="F122" t="str">
            <v>Almacenaje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13200</v>
          </cell>
          <cell r="N122">
            <v>13200</v>
          </cell>
        </row>
        <row r="123">
          <cell r="F123" t="str">
            <v>Almacenaje</v>
          </cell>
          <cell r="G123"/>
          <cell r="H123"/>
          <cell r="I123"/>
          <cell r="J123"/>
          <cell r="K123"/>
          <cell r="L123"/>
          <cell r="M123">
            <v>13200</v>
          </cell>
          <cell r="N123">
            <v>13200</v>
          </cell>
        </row>
        <row r="124">
          <cell r="F124" t="str">
            <v>Peaje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9816</v>
          </cell>
          <cell r="N124">
            <v>9816</v>
          </cell>
        </row>
        <row r="125">
          <cell r="F125" t="str">
            <v>Peaje</v>
          </cell>
          <cell r="G125"/>
          <cell r="H125"/>
          <cell r="I125"/>
          <cell r="J125"/>
          <cell r="K125"/>
          <cell r="L125"/>
          <cell r="M125">
            <v>9816</v>
          </cell>
          <cell r="N125">
            <v>9816</v>
          </cell>
        </row>
        <row r="126">
          <cell r="F126" t="str">
            <v>Alquileres y Rentas</v>
          </cell>
          <cell r="G126">
            <v>20405.488700000002</v>
          </cell>
          <cell r="H126">
            <v>20405.490000000002</v>
          </cell>
          <cell r="I126">
            <v>346892.82</v>
          </cell>
          <cell r="J126">
            <v>40810.976999999999</v>
          </cell>
          <cell r="K126">
            <v>20405.490000000002</v>
          </cell>
          <cell r="L126">
            <v>0</v>
          </cell>
          <cell r="M126">
            <v>3341536.5014285711</v>
          </cell>
          <cell r="N126">
            <v>3790456.7671285714</v>
          </cell>
        </row>
        <row r="127">
          <cell r="F127" t="str">
            <v>Alquilleres y rentas de edificios y locales</v>
          </cell>
          <cell r="G127">
            <v>20405.488700000002</v>
          </cell>
          <cell r="H127">
            <v>20405.490000000002</v>
          </cell>
          <cell r="I127">
            <v>346892.82</v>
          </cell>
          <cell r="J127">
            <v>40810.976999999999</v>
          </cell>
          <cell r="K127">
            <v>20405.490000000002</v>
          </cell>
          <cell r="L127">
            <v>0</v>
          </cell>
          <cell r="M127">
            <v>632569.87</v>
          </cell>
          <cell r="N127">
            <v>1081490.1357</v>
          </cell>
        </row>
        <row r="128">
          <cell r="F128" t="str">
            <v>Alquilleres y rentas de edificios y locales</v>
          </cell>
          <cell r="G128">
            <v>20405.488700000002</v>
          </cell>
          <cell r="H128">
            <v>20405.490000000002</v>
          </cell>
          <cell r="I128">
            <v>346892.82</v>
          </cell>
          <cell r="J128">
            <v>40810.976999999999</v>
          </cell>
          <cell r="K128">
            <v>20405.490000000002</v>
          </cell>
          <cell r="L128"/>
          <cell r="M128">
            <v>632569.87</v>
          </cell>
          <cell r="N128">
            <v>1081490.1357</v>
          </cell>
        </row>
        <row r="129">
          <cell r="F129" t="str">
            <v>Alquileres de equipos de producción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Alquileres de equipos de producción</v>
          </cell>
          <cell r="G130"/>
          <cell r="H130"/>
          <cell r="I130"/>
          <cell r="J130"/>
          <cell r="K130"/>
          <cell r="L130"/>
          <cell r="M130"/>
          <cell r="N130">
            <v>0</v>
          </cell>
        </row>
        <row r="131">
          <cell r="F131" t="str">
            <v>Alquileres de maquinarias y equipos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386715.45</v>
          </cell>
          <cell r="N131">
            <v>386715.45</v>
          </cell>
        </row>
        <row r="132">
          <cell r="F132" t="str">
            <v>Alquiler de equipo educacional</v>
          </cell>
          <cell r="G132"/>
          <cell r="H132"/>
          <cell r="I132"/>
          <cell r="J132"/>
          <cell r="K132"/>
          <cell r="L132"/>
          <cell r="M132"/>
          <cell r="N132">
            <v>0</v>
          </cell>
        </row>
        <row r="133">
          <cell r="F133" t="str">
            <v>Alquiler de equipo para computación</v>
          </cell>
          <cell r="G133"/>
          <cell r="H133"/>
          <cell r="I133"/>
          <cell r="J133"/>
          <cell r="K133"/>
          <cell r="L133"/>
          <cell r="M133"/>
          <cell r="N133">
            <v>0</v>
          </cell>
        </row>
        <row r="134">
          <cell r="F134" t="str">
            <v>Alquiler de equipo de comunicación</v>
          </cell>
          <cell r="G134"/>
          <cell r="H134"/>
          <cell r="I134"/>
          <cell r="J134"/>
          <cell r="K134"/>
          <cell r="L134"/>
          <cell r="M134">
            <v>386715.45</v>
          </cell>
          <cell r="N134">
            <v>386715.45</v>
          </cell>
        </row>
        <row r="135">
          <cell r="F135" t="str">
            <v>Alquiler de equipo de oficina y muebles</v>
          </cell>
          <cell r="G135"/>
          <cell r="H135"/>
          <cell r="I135"/>
          <cell r="J135"/>
          <cell r="K135"/>
          <cell r="L135"/>
          <cell r="M135"/>
          <cell r="N135">
            <v>0</v>
          </cell>
        </row>
        <row r="136">
          <cell r="F136" t="str">
            <v>Alquiler de equipos sanitarios y de laboratorios</v>
          </cell>
          <cell r="G136"/>
          <cell r="H136"/>
          <cell r="I136"/>
          <cell r="J136"/>
          <cell r="K136"/>
          <cell r="L136"/>
          <cell r="M136"/>
          <cell r="N136">
            <v>0</v>
          </cell>
        </row>
        <row r="137">
          <cell r="F137" t="str">
            <v>Alquileres de equipos de transporte, tracción y elevación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2171324.5714285714</v>
          </cell>
          <cell r="N137">
            <v>2171324.5714285714</v>
          </cell>
        </row>
        <row r="138">
          <cell r="F138" t="str">
            <v>Alquileres de equipos de transporte, tracción y elevación</v>
          </cell>
          <cell r="G138"/>
          <cell r="H138"/>
          <cell r="I138"/>
          <cell r="J138"/>
          <cell r="K138"/>
          <cell r="L138"/>
          <cell r="M138">
            <v>2171324.5714285714</v>
          </cell>
          <cell r="N138">
            <v>2171324.5714285714</v>
          </cell>
        </row>
        <row r="139">
          <cell r="F139" t="str">
            <v>Alquiler de tierra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F140" t="str">
            <v>Alquiler de tierra</v>
          </cell>
          <cell r="G140"/>
          <cell r="H140"/>
          <cell r="I140"/>
          <cell r="J140"/>
          <cell r="K140"/>
          <cell r="L140"/>
          <cell r="M140"/>
          <cell r="N140">
            <v>0</v>
          </cell>
        </row>
        <row r="141">
          <cell r="F141" t="str">
            <v>Alquileres de Terrenos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Alquileres de Terrenos</v>
          </cell>
          <cell r="G142"/>
          <cell r="H142"/>
          <cell r="I142"/>
          <cell r="J142"/>
          <cell r="K142"/>
          <cell r="L142"/>
          <cell r="M142"/>
          <cell r="N142">
            <v>0</v>
          </cell>
        </row>
        <row r="143">
          <cell r="F143" t="str">
            <v>Alquileres de equipos de construccion y movimiento de tierra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Alquileres de equipos de construccion y movimiento de tierra</v>
          </cell>
          <cell r="G144"/>
          <cell r="H144"/>
          <cell r="I144"/>
          <cell r="J144"/>
          <cell r="K144"/>
          <cell r="L144"/>
          <cell r="M144"/>
          <cell r="N144">
            <v>0</v>
          </cell>
        </row>
        <row r="145">
          <cell r="F145" t="str">
            <v>Otros alquileres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150926.60999999999</v>
          </cell>
          <cell r="N145">
            <v>150926.60999999999</v>
          </cell>
        </row>
        <row r="146">
          <cell r="F146" t="str">
            <v>Otros alquileres</v>
          </cell>
          <cell r="G146"/>
          <cell r="H146"/>
          <cell r="I146"/>
          <cell r="J146"/>
          <cell r="K146"/>
          <cell r="L146"/>
          <cell r="M146">
            <v>150926.60999999999</v>
          </cell>
          <cell r="N146">
            <v>150926.60999999999</v>
          </cell>
        </row>
        <row r="147">
          <cell r="F147" t="str">
            <v>Seguros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Seguro de bienes inmuebles e infraestructura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Seguro de bienes inmuebles e infraestructura</v>
          </cell>
          <cell r="G149"/>
          <cell r="H149"/>
          <cell r="I149"/>
          <cell r="J149"/>
          <cell r="K149"/>
          <cell r="L149"/>
          <cell r="M149"/>
          <cell r="N149">
            <v>0</v>
          </cell>
        </row>
        <row r="150">
          <cell r="F150" t="str">
            <v>Seguro de bienes muebles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Seguro de bienes muebles</v>
          </cell>
          <cell r="G151"/>
          <cell r="H151"/>
          <cell r="I151"/>
          <cell r="J151"/>
          <cell r="K151"/>
          <cell r="L151"/>
          <cell r="M151"/>
          <cell r="N151">
            <v>0</v>
          </cell>
        </row>
        <row r="152">
          <cell r="F152" t="str">
            <v>Seguros de personas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F153" t="str">
            <v>Seguros de personas</v>
          </cell>
          <cell r="G153"/>
          <cell r="H153"/>
          <cell r="I153"/>
          <cell r="J153"/>
          <cell r="K153"/>
          <cell r="L153"/>
          <cell r="M153"/>
          <cell r="N153">
            <v>0</v>
          </cell>
        </row>
        <row r="154">
          <cell r="F154" t="str">
            <v>Seguros de la producción agrícola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F155" t="str">
            <v>Seguros de la producción agrícola</v>
          </cell>
          <cell r="G155"/>
          <cell r="H155"/>
          <cell r="I155"/>
          <cell r="J155"/>
          <cell r="K155"/>
          <cell r="L155"/>
          <cell r="M155"/>
          <cell r="N155">
            <v>0</v>
          </cell>
        </row>
        <row r="156">
          <cell r="F156" t="str">
            <v>Seguro sobre infraestructura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Seguro sobre infraestructura</v>
          </cell>
          <cell r="G157"/>
          <cell r="H157"/>
          <cell r="I157"/>
          <cell r="J157"/>
          <cell r="K157"/>
          <cell r="L157"/>
          <cell r="M157"/>
          <cell r="N157">
            <v>0</v>
          </cell>
        </row>
        <row r="158">
          <cell r="F158" t="str">
            <v>Seguros sobre bienes de dominio publico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Seguros sobre bienes de dominio publico</v>
          </cell>
          <cell r="G159"/>
          <cell r="H159"/>
          <cell r="I159"/>
          <cell r="J159"/>
          <cell r="K159"/>
          <cell r="L159"/>
          <cell r="M159"/>
          <cell r="N159">
            <v>0</v>
          </cell>
        </row>
        <row r="160">
          <cell r="F160" t="str">
            <v>Seguros sobre bienes historicos y culturales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Seguros sobre bienes historicos y culturales</v>
          </cell>
          <cell r="G161"/>
          <cell r="H161"/>
          <cell r="I161"/>
          <cell r="J161"/>
          <cell r="K161"/>
          <cell r="L161"/>
          <cell r="M161"/>
          <cell r="N161">
            <v>0</v>
          </cell>
        </row>
        <row r="162">
          <cell r="F162" t="str">
            <v>Seguros sobre inventarios de bienes de consumo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Seguros sobre inventarios de bienes de consumo</v>
          </cell>
          <cell r="G163"/>
          <cell r="H163"/>
          <cell r="I163"/>
          <cell r="J163"/>
          <cell r="K163"/>
          <cell r="L163"/>
          <cell r="M163"/>
          <cell r="N163">
            <v>0</v>
          </cell>
        </row>
        <row r="164">
          <cell r="F164" t="str">
            <v>Otros seguros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Otros seguros</v>
          </cell>
          <cell r="G165"/>
          <cell r="H165"/>
          <cell r="I165"/>
          <cell r="J165"/>
          <cell r="K165"/>
          <cell r="L165"/>
          <cell r="M165"/>
          <cell r="N165">
            <v>0</v>
          </cell>
        </row>
        <row r="166">
          <cell r="F166" t="str">
            <v>Servicios de Conservación, Reparaciones Menores e Instalaciones Temporales</v>
          </cell>
          <cell r="G166">
            <v>25000</v>
          </cell>
          <cell r="H166">
            <v>602677.61</v>
          </cell>
          <cell r="I166">
            <v>170000</v>
          </cell>
          <cell r="J166">
            <v>305000</v>
          </cell>
          <cell r="K166">
            <v>909005.92</v>
          </cell>
          <cell r="L166">
            <v>33000</v>
          </cell>
          <cell r="M166">
            <v>4186316.537142857</v>
          </cell>
          <cell r="N166">
            <v>6231000.0671428572</v>
          </cell>
        </row>
        <row r="167">
          <cell r="F167" t="str">
            <v>Contrataciones de obras menores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3543985.56</v>
          </cell>
          <cell r="N167">
            <v>3543985.56</v>
          </cell>
        </row>
        <row r="168">
          <cell r="F168" t="str">
            <v>Obras menores en edificaciones</v>
          </cell>
          <cell r="G168"/>
          <cell r="H168"/>
          <cell r="I168"/>
          <cell r="J168"/>
          <cell r="K168"/>
          <cell r="L168"/>
          <cell r="M168"/>
          <cell r="N168">
            <v>0</v>
          </cell>
        </row>
        <row r="169">
          <cell r="F169" t="str">
            <v>Servicios especiales de mantenimiento y reparación</v>
          </cell>
          <cell r="G169"/>
          <cell r="H169"/>
          <cell r="I169"/>
          <cell r="J169"/>
          <cell r="K169"/>
          <cell r="L169"/>
          <cell r="M169">
            <v>3517191.2742857141</v>
          </cell>
          <cell r="N169">
            <v>3517191.2742857141</v>
          </cell>
        </row>
        <row r="170">
          <cell r="F170" t="str">
            <v>Limpieza, desmalezamiento de tierras y terrenos</v>
          </cell>
          <cell r="G170"/>
          <cell r="H170"/>
          <cell r="I170"/>
          <cell r="J170"/>
          <cell r="K170"/>
          <cell r="L170"/>
          <cell r="M170">
            <v>26794.28571428571</v>
          </cell>
          <cell r="N170">
            <v>26794.28571428571</v>
          </cell>
        </row>
        <row r="171">
          <cell r="F171" t="str">
            <v>Mantenimiento y reparación de obras civiles en instalaciones varias</v>
          </cell>
          <cell r="G171"/>
          <cell r="H171"/>
          <cell r="I171"/>
          <cell r="J171"/>
          <cell r="K171"/>
          <cell r="L171"/>
          <cell r="M171"/>
          <cell r="N171">
            <v>0</v>
          </cell>
        </row>
        <row r="172">
          <cell r="F172" t="str">
            <v>Obras en bienes de dominio público</v>
          </cell>
          <cell r="G172"/>
          <cell r="H172"/>
          <cell r="I172"/>
          <cell r="J172"/>
          <cell r="K172"/>
          <cell r="L172"/>
          <cell r="M172"/>
          <cell r="N172">
            <v>0</v>
          </cell>
        </row>
        <row r="173">
          <cell r="F173" t="str">
            <v>Instalaciones eléctricas</v>
          </cell>
          <cell r="G173"/>
          <cell r="H173"/>
          <cell r="I173"/>
          <cell r="J173"/>
          <cell r="K173"/>
          <cell r="L173"/>
          <cell r="M173"/>
          <cell r="N173">
            <v>0</v>
          </cell>
        </row>
        <row r="174">
          <cell r="F174" t="str">
            <v>Servicios de pintura y derivados con fin de higiene y embellecimiento</v>
          </cell>
          <cell r="G174"/>
          <cell r="H174"/>
          <cell r="I174"/>
          <cell r="J174"/>
          <cell r="K174"/>
          <cell r="L174"/>
          <cell r="M174"/>
          <cell r="N174">
            <v>0</v>
          </cell>
        </row>
        <row r="175">
          <cell r="F175" t="str">
            <v>Mantenimientos y reparacion de maquinarias y equipos</v>
          </cell>
          <cell r="G175">
            <v>25000</v>
          </cell>
          <cell r="H175">
            <v>602677.61</v>
          </cell>
          <cell r="I175">
            <v>170000</v>
          </cell>
          <cell r="J175">
            <v>305000</v>
          </cell>
          <cell r="K175">
            <v>909005.92</v>
          </cell>
          <cell r="L175">
            <v>33000</v>
          </cell>
          <cell r="M175">
            <v>642330.97714285715</v>
          </cell>
          <cell r="N175">
            <v>2687014.5071428572</v>
          </cell>
        </row>
        <row r="176">
          <cell r="F176" t="str">
            <v>Mantenimiento y reparación de equipo de oficina y muebles</v>
          </cell>
          <cell r="G176">
            <v>25000</v>
          </cell>
          <cell r="H176">
            <v>17000</v>
          </cell>
          <cell r="I176">
            <v>20000</v>
          </cell>
          <cell r="J176">
            <v>55000</v>
          </cell>
          <cell r="K176">
            <v>50000</v>
          </cell>
          <cell r="L176">
            <v>33000</v>
          </cell>
          <cell r="M176">
            <v>200897.6</v>
          </cell>
          <cell r="N176">
            <v>400897.6</v>
          </cell>
        </row>
        <row r="177">
          <cell r="F177" t="str">
            <v>Mantenimiento y reparación de equipo para computación</v>
          </cell>
          <cell r="G177"/>
          <cell r="H177"/>
          <cell r="I177"/>
          <cell r="J177"/>
          <cell r="K177"/>
          <cell r="L177"/>
          <cell r="M177">
            <v>41433.377142857149</v>
          </cell>
          <cell r="N177">
            <v>41433.377142857149</v>
          </cell>
        </row>
        <row r="178">
          <cell r="F178" t="str">
            <v>Mantenimiento y reparación de equipo de educacional</v>
          </cell>
          <cell r="G178"/>
          <cell r="H178"/>
          <cell r="I178"/>
          <cell r="J178"/>
          <cell r="K178"/>
          <cell r="L178"/>
          <cell r="M178"/>
          <cell r="N178">
            <v>0</v>
          </cell>
        </row>
        <row r="179">
          <cell r="F179" t="str">
            <v>Mantenimiento y reparación de equipos sanitarios y de laboratorio</v>
          </cell>
          <cell r="G179"/>
          <cell r="H179">
            <v>200000</v>
          </cell>
          <cell r="I179">
            <v>150000</v>
          </cell>
          <cell r="J179">
            <v>250000</v>
          </cell>
          <cell r="K179">
            <v>859005.92</v>
          </cell>
          <cell r="L179"/>
          <cell r="M179"/>
          <cell r="N179">
            <v>1459005.92</v>
          </cell>
        </row>
        <row r="180">
          <cell r="F180" t="str">
            <v>Mantenimiento y reparación de equipos de comunicación</v>
          </cell>
          <cell r="G180"/>
          <cell r="H180"/>
          <cell r="I180"/>
          <cell r="J180"/>
          <cell r="K180"/>
          <cell r="L180"/>
          <cell r="M180"/>
          <cell r="N180">
            <v>0</v>
          </cell>
        </row>
        <row r="181">
          <cell r="F181" t="str">
            <v>Mantenimiento y reparación de equipos de transporte, tracción y elevación</v>
          </cell>
          <cell r="G181"/>
          <cell r="H181">
            <v>385677.61</v>
          </cell>
          <cell r="I181"/>
          <cell r="J181"/>
          <cell r="K181"/>
          <cell r="L181"/>
          <cell r="M181">
            <v>400000</v>
          </cell>
          <cell r="N181">
            <v>785677.61</v>
          </cell>
        </row>
        <row r="182">
          <cell r="F182" t="str">
            <v>Instalaciones temporales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Instalaciones temporales</v>
          </cell>
          <cell r="G183"/>
          <cell r="H183"/>
          <cell r="I183"/>
          <cell r="J183"/>
          <cell r="K183"/>
          <cell r="L183"/>
          <cell r="M183"/>
          <cell r="N183">
            <v>0</v>
          </cell>
        </row>
        <row r="184">
          <cell r="F184" t="str">
            <v>Otros Servicios No Incluidos en conceptos anteriores</v>
          </cell>
          <cell r="G184">
            <v>140627.21178432798</v>
          </cell>
          <cell r="H184">
            <v>60000</v>
          </cell>
          <cell r="I184" t="e">
            <v>#REF!</v>
          </cell>
          <cell r="J184">
            <v>77922.449248584453</v>
          </cell>
          <cell r="K184">
            <v>9170953.1332214791</v>
          </cell>
          <cell r="L184">
            <v>685447.71</v>
          </cell>
          <cell r="M184">
            <v>19752059.140000001</v>
          </cell>
          <cell r="N184" t="e">
            <v>#REF!</v>
          </cell>
        </row>
        <row r="185">
          <cell r="F185" t="str">
            <v>Gastos judiciales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F186" t="str">
            <v>Gastos judiciales</v>
          </cell>
          <cell r="G186"/>
          <cell r="H186"/>
          <cell r="I186"/>
          <cell r="J186"/>
          <cell r="K186"/>
          <cell r="L186"/>
          <cell r="M186"/>
          <cell r="N186">
            <v>0</v>
          </cell>
        </row>
        <row r="187">
          <cell r="F187" t="str">
            <v>Comisiones y gastos bancarios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306257.73</v>
          </cell>
          <cell r="N187">
            <v>306257.73</v>
          </cell>
        </row>
        <row r="188">
          <cell r="F188" t="str">
            <v>Comisiones y gastos bancarios</v>
          </cell>
          <cell r="G188"/>
          <cell r="H188"/>
          <cell r="I188"/>
          <cell r="J188"/>
          <cell r="K188"/>
          <cell r="L188"/>
          <cell r="M188">
            <v>306257.73</v>
          </cell>
          <cell r="N188">
            <v>306257.73</v>
          </cell>
        </row>
        <row r="189">
          <cell r="F189" t="str">
            <v>Servicios sanitarios médicos y veterinarios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Servicios sanitarios médicos y veterinarios</v>
          </cell>
          <cell r="G190"/>
          <cell r="H190"/>
          <cell r="I190"/>
          <cell r="J190"/>
          <cell r="K190"/>
          <cell r="L190"/>
          <cell r="M190"/>
          <cell r="N190">
            <v>0</v>
          </cell>
        </row>
        <row r="191">
          <cell r="F191" t="str">
            <v>Servicios funerarios y gastos conexos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F192" t="str">
            <v>Servicios funerarios y gastos conexos</v>
          </cell>
          <cell r="G192"/>
          <cell r="H192"/>
          <cell r="I192"/>
          <cell r="J192"/>
          <cell r="K192"/>
          <cell r="L192"/>
          <cell r="M192"/>
          <cell r="N192">
            <v>0</v>
          </cell>
        </row>
        <row r="193">
          <cell r="F193" t="str">
            <v>Fumigación, lavandería, limpieza e higiene</v>
          </cell>
          <cell r="G193">
            <v>140627.21178432798</v>
          </cell>
          <cell r="H193">
            <v>60000</v>
          </cell>
          <cell r="I193" t="e">
            <v>#REF!</v>
          </cell>
          <cell r="J193">
            <v>77922.449248584453</v>
          </cell>
          <cell r="K193">
            <v>9170953.1332214791</v>
          </cell>
          <cell r="L193">
            <v>0</v>
          </cell>
          <cell r="M193">
            <v>60000</v>
          </cell>
          <cell r="N193" t="e">
            <v>#REF!</v>
          </cell>
        </row>
        <row r="194">
          <cell r="F194" t="str">
            <v>Fumigación</v>
          </cell>
          <cell r="G194"/>
          <cell r="H194"/>
          <cell r="I194"/>
          <cell r="J194"/>
          <cell r="K194"/>
          <cell r="L194"/>
          <cell r="M194"/>
          <cell r="N194">
            <v>0</v>
          </cell>
        </row>
        <row r="195">
          <cell r="F195" t="str">
            <v>Lavandería</v>
          </cell>
          <cell r="G195">
            <v>80627.21178432797</v>
          </cell>
          <cell r="H195">
            <v>0</v>
          </cell>
          <cell r="I195" t="e">
            <v>#REF!</v>
          </cell>
          <cell r="J195">
            <v>17922.449248584457</v>
          </cell>
          <cell r="K195">
            <v>9110953.1332214791</v>
          </cell>
          <cell r="L195"/>
          <cell r="M195"/>
          <cell r="N195" t="e">
            <v>#REF!</v>
          </cell>
        </row>
        <row r="196">
          <cell r="F196" t="str">
            <v>Limpieza e higiene</v>
          </cell>
          <cell r="G196">
            <v>60000</v>
          </cell>
          <cell r="H196">
            <v>60000</v>
          </cell>
          <cell r="I196">
            <v>161000</v>
          </cell>
          <cell r="J196">
            <v>60000</v>
          </cell>
          <cell r="K196">
            <v>60000</v>
          </cell>
          <cell r="L196"/>
          <cell r="M196">
            <v>60000</v>
          </cell>
          <cell r="N196">
            <v>461000</v>
          </cell>
        </row>
        <row r="197">
          <cell r="F197" t="str">
            <v>Organización de eventos y festividades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F198" t="str">
            <v>Eventos generals</v>
          </cell>
          <cell r="G198"/>
          <cell r="H198"/>
          <cell r="I198"/>
          <cell r="J198"/>
          <cell r="K198"/>
          <cell r="L198"/>
          <cell r="M198"/>
          <cell r="N198">
            <v>0</v>
          </cell>
        </row>
        <row r="199">
          <cell r="F199" t="str">
            <v>Festividades</v>
          </cell>
          <cell r="G199"/>
          <cell r="H199"/>
          <cell r="I199"/>
          <cell r="J199"/>
          <cell r="K199"/>
          <cell r="L199"/>
          <cell r="M199"/>
          <cell r="N199">
            <v>0</v>
          </cell>
        </row>
        <row r="200">
          <cell r="F200" t="str">
            <v>Actuaciones deportivas</v>
          </cell>
          <cell r="G200"/>
          <cell r="H200"/>
          <cell r="I200"/>
          <cell r="J200"/>
          <cell r="K200"/>
          <cell r="L200"/>
          <cell r="M200"/>
          <cell r="N200">
            <v>0</v>
          </cell>
        </row>
        <row r="201">
          <cell r="F201" t="str">
            <v>Actuaciones artísticas</v>
          </cell>
          <cell r="G201"/>
          <cell r="H201"/>
          <cell r="I201"/>
          <cell r="J201"/>
          <cell r="K201"/>
          <cell r="L201"/>
          <cell r="M201"/>
          <cell r="N201">
            <v>0</v>
          </cell>
        </row>
        <row r="202">
          <cell r="F202" t="str">
            <v>Servicios Técnicos y Profesionales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685447.71</v>
          </cell>
          <cell r="M202">
            <v>9451266.4499999993</v>
          </cell>
          <cell r="N202">
            <v>10136714.16</v>
          </cell>
        </row>
        <row r="203">
          <cell r="F203" t="str">
            <v>Estudios, investigaciones y análisis de factibilidad</v>
          </cell>
          <cell r="G203"/>
          <cell r="H203"/>
          <cell r="I203"/>
          <cell r="J203"/>
          <cell r="K203"/>
          <cell r="L203"/>
          <cell r="M203"/>
          <cell r="N203">
            <v>0</v>
          </cell>
        </row>
        <row r="204">
          <cell r="F204" t="str">
            <v>Servicios jurídicos</v>
          </cell>
          <cell r="G204"/>
          <cell r="H204"/>
          <cell r="I204"/>
          <cell r="J204"/>
          <cell r="K204"/>
          <cell r="L204"/>
          <cell r="M204">
            <v>191104.1</v>
          </cell>
          <cell r="N204">
            <v>191104.1</v>
          </cell>
        </row>
        <row r="205">
          <cell r="F205" t="str">
            <v>Servicios de contabilidad y auditoría</v>
          </cell>
          <cell r="G205"/>
          <cell r="H205"/>
          <cell r="I205"/>
          <cell r="J205"/>
          <cell r="K205"/>
          <cell r="L205"/>
          <cell r="M205"/>
          <cell r="N205">
            <v>0</v>
          </cell>
        </row>
        <row r="206">
          <cell r="F206" t="str">
            <v>Servicios de capacitación</v>
          </cell>
          <cell r="G206"/>
          <cell r="H206"/>
          <cell r="I206"/>
          <cell r="J206"/>
          <cell r="K206"/>
          <cell r="L206">
            <v>685447.71</v>
          </cell>
          <cell r="M206"/>
          <cell r="N206">
            <v>685447.71</v>
          </cell>
        </row>
        <row r="207">
          <cell r="F207" t="str">
            <v>Servicios de informática y sistemas computarizados</v>
          </cell>
          <cell r="G207"/>
          <cell r="H207"/>
          <cell r="I207"/>
          <cell r="J207"/>
          <cell r="K207"/>
          <cell r="L207"/>
          <cell r="M207"/>
          <cell r="N207">
            <v>0</v>
          </cell>
        </row>
        <row r="208">
          <cell r="F208" t="str">
            <v>Otros servicios técnicos profesionales</v>
          </cell>
          <cell r="G208"/>
          <cell r="H208"/>
          <cell r="I208"/>
          <cell r="J208"/>
          <cell r="K208"/>
          <cell r="L208"/>
          <cell r="M208">
            <v>9260162.3499999996</v>
          </cell>
          <cell r="N208">
            <v>9260162.3499999996</v>
          </cell>
        </row>
        <row r="209">
          <cell r="F209" t="str">
            <v>Impuestos, derechos y tasas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9934534.959999999</v>
          </cell>
          <cell r="N209">
            <v>9934534.959999999</v>
          </cell>
        </row>
        <row r="210">
          <cell r="F210" t="str">
            <v>Impuestos</v>
          </cell>
          <cell r="G210"/>
          <cell r="H210"/>
          <cell r="I210"/>
          <cell r="J210"/>
          <cell r="K210"/>
          <cell r="L210"/>
          <cell r="M210">
            <v>9932272.0999999996</v>
          </cell>
          <cell r="N210">
            <v>9932272.0999999996</v>
          </cell>
        </row>
        <row r="211">
          <cell r="F211" t="str">
            <v>Derechos</v>
          </cell>
          <cell r="G211"/>
          <cell r="H211"/>
          <cell r="I211"/>
          <cell r="J211"/>
          <cell r="K211"/>
          <cell r="L211"/>
          <cell r="M211">
            <v>2262.86</v>
          </cell>
          <cell r="N211">
            <v>2262.86</v>
          </cell>
        </row>
        <row r="212">
          <cell r="F212" t="str">
            <v>Tasas</v>
          </cell>
          <cell r="G212"/>
          <cell r="H212"/>
          <cell r="I212"/>
          <cell r="J212"/>
          <cell r="K212"/>
          <cell r="L212"/>
          <cell r="M212"/>
          <cell r="N212"/>
        </row>
        <row r="213">
          <cell r="F213" t="str">
            <v>Otros gastos operativos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F214" t="str">
            <v>Interes devengados internos por instituciones financieras</v>
          </cell>
          <cell r="G214"/>
          <cell r="H214"/>
          <cell r="I214"/>
          <cell r="J214"/>
          <cell r="K214"/>
          <cell r="L214"/>
          <cell r="M214"/>
          <cell r="N214">
            <v>0</v>
          </cell>
        </row>
        <row r="215">
          <cell r="F215" t="str">
            <v>Interes devengados externos por instituciones financieras</v>
          </cell>
          <cell r="G215"/>
          <cell r="H215"/>
          <cell r="I215"/>
          <cell r="J215"/>
          <cell r="K215"/>
          <cell r="L215"/>
          <cell r="M215"/>
          <cell r="N215">
            <v>0</v>
          </cell>
        </row>
        <row r="216">
          <cell r="F216" t="str">
            <v>Premios de billetes y quinielas de la Lotería Nacional</v>
          </cell>
          <cell r="G216"/>
          <cell r="H216"/>
          <cell r="I216"/>
          <cell r="J216"/>
          <cell r="K216"/>
          <cell r="L216"/>
          <cell r="M216"/>
          <cell r="N216">
            <v>0</v>
          </cell>
        </row>
        <row r="217">
          <cell r="F217" t="str">
            <v>Otros gastos por indemnizaciones y compensaciones</v>
          </cell>
          <cell r="G217"/>
          <cell r="H217"/>
          <cell r="I217"/>
          <cell r="J217"/>
          <cell r="K217"/>
          <cell r="L217"/>
          <cell r="M217"/>
          <cell r="N217">
            <v>0</v>
          </cell>
        </row>
        <row r="218">
          <cell r="F218" t="str">
            <v>Otros gastos operativos de instituciones empresariales</v>
          </cell>
          <cell r="G218"/>
          <cell r="H218"/>
          <cell r="I218"/>
          <cell r="J218"/>
          <cell r="K218"/>
          <cell r="L218"/>
          <cell r="M218"/>
          <cell r="N218">
            <v>0</v>
          </cell>
        </row>
        <row r="219">
          <cell r="F219" t="str">
            <v>Materiales y Suministros</v>
          </cell>
          <cell r="G219">
            <v>2706658.8228910314</v>
          </cell>
          <cell r="H219">
            <v>2876827.81</v>
          </cell>
          <cell r="I219" t="e">
            <v>#REF!</v>
          </cell>
          <cell r="J219">
            <v>27794122.485285439</v>
          </cell>
          <cell r="K219">
            <v>8559174.2325182501</v>
          </cell>
          <cell r="L219">
            <v>0</v>
          </cell>
          <cell r="M219">
            <v>20106012.620000001</v>
          </cell>
          <cell r="N219" t="e">
            <v>#REF!</v>
          </cell>
        </row>
        <row r="220">
          <cell r="F220" t="str">
            <v>Alimentos y Productos Agroforestales</v>
          </cell>
          <cell r="G220">
            <v>133967.82489103099</v>
          </cell>
          <cell r="H220">
            <v>0</v>
          </cell>
          <cell r="I220" t="e">
            <v>#REF!</v>
          </cell>
          <cell r="J220">
            <v>224272.71528544725</v>
          </cell>
          <cell r="K220">
            <v>312904.30091825023</v>
          </cell>
          <cell r="L220">
            <v>0</v>
          </cell>
          <cell r="M220">
            <v>13213914.67</v>
          </cell>
          <cell r="N220" t="e">
            <v>#REF!</v>
          </cell>
        </row>
        <row r="221">
          <cell r="F221" t="str">
            <v>Alimentos y bebidas para personas</v>
          </cell>
          <cell r="G221">
            <v>133967.82489103099</v>
          </cell>
          <cell r="H221">
            <v>0</v>
          </cell>
          <cell r="I221" t="e">
            <v>#REF!</v>
          </cell>
          <cell r="J221">
            <v>224272.71528544725</v>
          </cell>
          <cell r="K221">
            <v>312904.30091825023</v>
          </cell>
          <cell r="L221">
            <v>0</v>
          </cell>
          <cell r="M221">
            <v>13180580.380000001</v>
          </cell>
          <cell r="N221" t="e">
            <v>#REF!</v>
          </cell>
        </row>
        <row r="222">
          <cell r="F222" t="str">
            <v>Alimentos y bebidas para personas</v>
          </cell>
          <cell r="G222">
            <v>133967.82489103099</v>
          </cell>
          <cell r="H222">
            <v>0</v>
          </cell>
          <cell r="I222" t="e">
            <v>#REF!</v>
          </cell>
          <cell r="J222">
            <v>224272.71528544725</v>
          </cell>
          <cell r="K222">
            <v>312904.30091825023</v>
          </cell>
          <cell r="L222"/>
          <cell r="M222">
            <v>13180580.380000001</v>
          </cell>
          <cell r="N222" t="e">
            <v>#REF!</v>
          </cell>
        </row>
        <row r="223">
          <cell r="F223" t="str">
            <v>Desayuno escolar</v>
          </cell>
          <cell r="G223"/>
          <cell r="H223"/>
          <cell r="I223"/>
          <cell r="J223"/>
          <cell r="K223"/>
          <cell r="L223"/>
          <cell r="M223"/>
          <cell r="N223">
            <v>0</v>
          </cell>
        </row>
        <row r="224">
          <cell r="F224" t="str">
            <v>Alimentos para animales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Alimentos para animales</v>
          </cell>
          <cell r="G225"/>
          <cell r="H225"/>
          <cell r="I225"/>
          <cell r="J225"/>
          <cell r="K225"/>
          <cell r="L225"/>
          <cell r="M225"/>
          <cell r="N225">
            <v>0</v>
          </cell>
        </row>
        <row r="226">
          <cell r="F226" t="str">
            <v>Productos agroforestales y pecuarios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33334.29</v>
          </cell>
          <cell r="N226">
            <v>33334.29</v>
          </cell>
        </row>
        <row r="227">
          <cell r="F227" t="str">
            <v>Productos pecuarios</v>
          </cell>
          <cell r="G227"/>
          <cell r="H227"/>
          <cell r="I227"/>
          <cell r="J227"/>
          <cell r="K227"/>
          <cell r="L227"/>
          <cell r="M227">
            <v>33334.29</v>
          </cell>
          <cell r="N227">
            <v>33334.29</v>
          </cell>
        </row>
        <row r="228">
          <cell r="F228" t="str">
            <v>Productos agrícolas</v>
          </cell>
          <cell r="G228"/>
          <cell r="H228"/>
          <cell r="I228"/>
          <cell r="J228"/>
          <cell r="K228"/>
          <cell r="L228"/>
          <cell r="M228"/>
          <cell r="N228">
            <v>0</v>
          </cell>
        </row>
        <row r="229">
          <cell r="F229" t="str">
            <v>Productos forestales</v>
          </cell>
          <cell r="G229"/>
          <cell r="H229"/>
          <cell r="I229"/>
          <cell r="J229"/>
          <cell r="K229"/>
          <cell r="L229"/>
          <cell r="M229"/>
          <cell r="N229">
            <v>0</v>
          </cell>
        </row>
        <row r="230">
          <cell r="F230" t="str">
            <v>Madera, corcho y sus manufacturas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F231" t="str">
            <v>Madera, corcho y sus manufacturas</v>
          </cell>
          <cell r="G231"/>
          <cell r="H231"/>
          <cell r="I231"/>
          <cell r="J231"/>
          <cell r="K231"/>
          <cell r="L231"/>
          <cell r="M231"/>
          <cell r="N231">
            <v>0</v>
          </cell>
        </row>
        <row r="232">
          <cell r="F232" t="str">
            <v>Textiles y Vestuarios</v>
          </cell>
          <cell r="G232">
            <v>150000</v>
          </cell>
          <cell r="H232">
            <v>535733.31000000006</v>
          </cell>
          <cell r="I232">
            <v>1050000</v>
          </cell>
          <cell r="J232">
            <v>0</v>
          </cell>
          <cell r="K232">
            <v>0</v>
          </cell>
          <cell r="L232">
            <v>0</v>
          </cell>
          <cell r="M232">
            <v>2742.86</v>
          </cell>
          <cell r="N232">
            <v>2405093.52</v>
          </cell>
        </row>
        <row r="233">
          <cell r="F233" t="str">
            <v>Hilados y telas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2742.86</v>
          </cell>
          <cell r="N233">
            <v>2742.86</v>
          </cell>
        </row>
        <row r="234">
          <cell r="F234" t="str">
            <v>Hilados y telas</v>
          </cell>
          <cell r="G234"/>
          <cell r="H234"/>
          <cell r="I234"/>
          <cell r="J234"/>
          <cell r="K234"/>
          <cell r="L234"/>
          <cell r="M234">
            <v>2742.86</v>
          </cell>
          <cell r="N234">
            <v>2742.86</v>
          </cell>
        </row>
        <row r="235">
          <cell r="F235" t="str">
            <v>Acabados textiles</v>
          </cell>
          <cell r="G235">
            <v>150000</v>
          </cell>
          <cell r="H235">
            <v>535733.31000000006</v>
          </cell>
          <cell r="I235">
            <v>1050000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1735733.31</v>
          </cell>
        </row>
        <row r="236">
          <cell r="F236" t="str">
            <v>Acabados textiles</v>
          </cell>
          <cell r="G236">
            <v>150000</v>
          </cell>
          <cell r="H236">
            <v>535733.31000000006</v>
          </cell>
          <cell r="I236">
            <v>1050000</v>
          </cell>
          <cell r="J236"/>
          <cell r="K236"/>
          <cell r="L236"/>
          <cell r="M236"/>
          <cell r="N236">
            <v>1735733.31</v>
          </cell>
        </row>
        <row r="237">
          <cell r="F237" t="str">
            <v>Prendas de vestir</v>
          </cell>
          <cell r="G237"/>
          <cell r="H237"/>
          <cell r="I237"/>
          <cell r="J237"/>
          <cell r="K237"/>
          <cell r="L237">
            <v>0</v>
          </cell>
          <cell r="M237"/>
          <cell r="N237">
            <v>666617.35</v>
          </cell>
        </row>
        <row r="238">
          <cell r="F238" t="str">
            <v>Prendas de vestir</v>
          </cell>
          <cell r="G238">
            <v>100000</v>
          </cell>
          <cell r="H238">
            <v>80000</v>
          </cell>
          <cell r="I238">
            <v>150000</v>
          </cell>
          <cell r="J238">
            <v>70000</v>
          </cell>
          <cell r="K238">
            <v>50000</v>
          </cell>
          <cell r="L238"/>
          <cell r="M238">
            <v>216617.35</v>
          </cell>
          <cell r="N238">
            <v>666617.35</v>
          </cell>
        </row>
        <row r="239">
          <cell r="F239" t="str">
            <v>Calzados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Calzados</v>
          </cell>
          <cell r="G240"/>
          <cell r="H240"/>
          <cell r="I240"/>
          <cell r="J240"/>
          <cell r="K240"/>
          <cell r="L240"/>
          <cell r="M240"/>
          <cell r="N240">
            <v>0</v>
          </cell>
        </row>
        <row r="241">
          <cell r="F241" t="str">
            <v>Productos de Papel, Cartón e Impresos</v>
          </cell>
          <cell r="G241">
            <v>894298.77800000005</v>
          </cell>
          <cell r="H241">
            <v>550000</v>
          </cell>
          <cell r="I241">
            <v>940153.58707673172</v>
          </cell>
          <cell r="J241">
            <v>650753.54</v>
          </cell>
          <cell r="K241">
            <v>1141503.8743999999</v>
          </cell>
          <cell r="L241">
            <v>0</v>
          </cell>
          <cell r="M241">
            <v>450000</v>
          </cell>
          <cell r="N241">
            <v>4626709.779476732</v>
          </cell>
        </row>
        <row r="242">
          <cell r="F242" t="str">
            <v>Papel de escritorio</v>
          </cell>
          <cell r="G242">
            <v>244298.77800000002</v>
          </cell>
          <cell r="H242">
            <v>0</v>
          </cell>
          <cell r="I242">
            <v>308030.89707673178</v>
          </cell>
          <cell r="J242">
            <v>450753.54</v>
          </cell>
          <cell r="K242">
            <v>785318.50439999986</v>
          </cell>
          <cell r="L242">
            <v>0</v>
          </cell>
          <cell r="M242">
            <v>0</v>
          </cell>
          <cell r="N242">
            <v>1788401.7194767315</v>
          </cell>
        </row>
        <row r="243">
          <cell r="F243" t="str">
            <v>Papel de escritorio</v>
          </cell>
          <cell r="G243">
            <v>244298.77800000002</v>
          </cell>
          <cell r="H243">
            <v>0</v>
          </cell>
          <cell r="I243">
            <v>308030.89707673178</v>
          </cell>
          <cell r="J243">
            <v>450753.54</v>
          </cell>
          <cell r="K243">
            <v>785318.50439999986</v>
          </cell>
          <cell r="L243"/>
          <cell r="M243"/>
          <cell r="N243">
            <v>1788401.7194767315</v>
          </cell>
        </row>
        <row r="244">
          <cell r="F244" t="str">
            <v>Productos de papel y cartón</v>
          </cell>
          <cell r="G244">
            <v>300000</v>
          </cell>
          <cell r="H244">
            <v>400000</v>
          </cell>
          <cell r="I244">
            <v>200000</v>
          </cell>
          <cell r="J244">
            <v>100000</v>
          </cell>
          <cell r="K244">
            <v>256185.37</v>
          </cell>
          <cell r="L244">
            <v>0</v>
          </cell>
          <cell r="M244">
            <v>150000</v>
          </cell>
          <cell r="N244">
            <v>1406185.37</v>
          </cell>
        </row>
        <row r="245">
          <cell r="F245" t="str">
            <v>Productos de papel y cartón</v>
          </cell>
          <cell r="G245">
            <v>300000</v>
          </cell>
          <cell r="H245">
            <v>400000</v>
          </cell>
          <cell r="I245">
            <v>200000</v>
          </cell>
          <cell r="J245">
            <v>100000</v>
          </cell>
          <cell r="K245">
            <v>256185.37</v>
          </cell>
          <cell r="L245"/>
          <cell r="M245">
            <v>150000</v>
          </cell>
          <cell r="N245">
            <v>1406185.37</v>
          </cell>
        </row>
        <row r="246">
          <cell r="F246" t="str">
            <v>Productos de artes gráficas</v>
          </cell>
          <cell r="G246">
            <v>350000</v>
          </cell>
          <cell r="H246">
            <v>150000</v>
          </cell>
          <cell r="I246">
            <v>432122.69</v>
          </cell>
          <cell r="J246">
            <v>100000</v>
          </cell>
          <cell r="K246">
            <v>100000</v>
          </cell>
          <cell r="L246">
            <v>0</v>
          </cell>
          <cell r="M246">
            <v>300000</v>
          </cell>
          <cell r="N246">
            <v>1432122.69</v>
          </cell>
        </row>
        <row r="247">
          <cell r="F247" t="str">
            <v>Productos de artes gráficas</v>
          </cell>
          <cell r="G247">
            <v>350000</v>
          </cell>
          <cell r="H247">
            <v>150000</v>
          </cell>
          <cell r="I247">
            <v>432122.69</v>
          </cell>
          <cell r="J247">
            <v>100000</v>
          </cell>
          <cell r="K247">
            <v>100000</v>
          </cell>
          <cell r="L247"/>
          <cell r="M247">
            <v>300000</v>
          </cell>
          <cell r="N247">
            <v>1432122.69</v>
          </cell>
        </row>
        <row r="248">
          <cell r="F248" t="str">
            <v>Libros, revistas y periódicos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F249" t="str">
            <v>Libros, revistas y periódicos</v>
          </cell>
          <cell r="G249"/>
          <cell r="H249"/>
          <cell r="I249"/>
          <cell r="J249"/>
          <cell r="K249"/>
          <cell r="L249"/>
          <cell r="M249"/>
          <cell r="N249">
            <v>0</v>
          </cell>
        </row>
        <row r="250">
          <cell r="F250" t="str">
            <v>Textos de enseñanza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F251" t="str">
            <v>Textos de enseñanza</v>
          </cell>
          <cell r="G251"/>
          <cell r="H251"/>
          <cell r="I251"/>
          <cell r="J251"/>
          <cell r="K251"/>
          <cell r="L251"/>
          <cell r="M251"/>
          <cell r="N251">
            <v>0</v>
          </cell>
        </row>
        <row r="252">
          <cell r="F252" t="str">
            <v>Especies timbrados y valoradas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F253" t="str">
            <v>Especies timbrados y valoradas</v>
          </cell>
          <cell r="G253"/>
          <cell r="H253"/>
          <cell r="I253"/>
          <cell r="J253"/>
          <cell r="K253"/>
          <cell r="L253"/>
          <cell r="M253"/>
          <cell r="N253">
            <v>0</v>
          </cell>
        </row>
        <row r="254">
          <cell r="F254" t="str">
            <v>Productos Farmacéuticos</v>
          </cell>
          <cell r="G254">
            <v>0</v>
          </cell>
          <cell r="H254">
            <v>0</v>
          </cell>
          <cell r="I254">
            <v>144340731.16</v>
          </cell>
          <cell r="J254">
            <v>0</v>
          </cell>
          <cell r="K254">
            <v>708436.8</v>
          </cell>
          <cell r="L254">
            <v>0</v>
          </cell>
          <cell r="M254">
            <v>0</v>
          </cell>
          <cell r="N254">
            <v>145049167.96000001</v>
          </cell>
        </row>
        <row r="255">
          <cell r="F255" t="str">
            <v>Productos medicinales para uso humano</v>
          </cell>
          <cell r="G255">
            <v>0</v>
          </cell>
          <cell r="H255">
            <v>0</v>
          </cell>
          <cell r="I255">
            <v>144340731.16</v>
          </cell>
          <cell r="J255">
            <v>0</v>
          </cell>
          <cell r="K255">
            <v>708436.8</v>
          </cell>
          <cell r="L255">
            <v>0</v>
          </cell>
          <cell r="M255">
            <v>0</v>
          </cell>
          <cell r="N255">
            <v>145049167.96000001</v>
          </cell>
        </row>
        <row r="256">
          <cell r="F256" t="str">
            <v>Productos medicinales para uso humano</v>
          </cell>
          <cell r="G256"/>
          <cell r="H256">
            <v>0</v>
          </cell>
          <cell r="I256">
            <v>144340731.16</v>
          </cell>
          <cell r="J256"/>
          <cell r="K256">
            <v>708436.8</v>
          </cell>
          <cell r="L256"/>
          <cell r="M256"/>
          <cell r="N256">
            <v>145049167.96000001</v>
          </cell>
        </row>
        <row r="257">
          <cell r="F257" t="str">
            <v>Productos medicinales para uso veterinario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F258" t="str">
            <v>Productos medicinales para uso veterinario</v>
          </cell>
          <cell r="G258"/>
          <cell r="H258"/>
          <cell r="I258"/>
          <cell r="J258"/>
          <cell r="K258"/>
          <cell r="L258"/>
          <cell r="M258"/>
          <cell r="N258">
            <v>0</v>
          </cell>
        </row>
        <row r="259">
          <cell r="F259" t="str">
            <v>Productos de Cuero, Caucho y Plasticos</v>
          </cell>
          <cell r="G259">
            <v>0</v>
          </cell>
          <cell r="H259">
            <v>130000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178912.95</v>
          </cell>
          <cell r="N259">
            <v>308912.95</v>
          </cell>
        </row>
        <row r="260">
          <cell r="F260" t="str">
            <v>Cueros y pieles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F261" t="str">
            <v>Cueros y pieles</v>
          </cell>
          <cell r="G261"/>
          <cell r="H261"/>
          <cell r="I261"/>
          <cell r="J261"/>
          <cell r="K261"/>
          <cell r="L261"/>
          <cell r="M261"/>
          <cell r="N261">
            <v>0</v>
          </cell>
        </row>
        <row r="262">
          <cell r="F262" t="str">
            <v>Artículos de cuero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F263" t="str">
            <v>Artículos de cuero</v>
          </cell>
          <cell r="G263"/>
          <cell r="H263"/>
          <cell r="I263"/>
          <cell r="J263"/>
          <cell r="K263"/>
          <cell r="L263"/>
          <cell r="M263"/>
          <cell r="N263">
            <v>0</v>
          </cell>
        </row>
        <row r="264">
          <cell r="F264" t="str">
            <v>Llantas y neumáticos</v>
          </cell>
          <cell r="G264">
            <v>0</v>
          </cell>
          <cell r="H264">
            <v>130000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170000</v>
          </cell>
          <cell r="N264">
            <v>300000</v>
          </cell>
        </row>
        <row r="265">
          <cell r="F265" t="str">
            <v>Llantas y neumáticos</v>
          </cell>
          <cell r="G265"/>
          <cell r="H265">
            <v>130000</v>
          </cell>
          <cell r="I265"/>
          <cell r="J265"/>
          <cell r="K265"/>
          <cell r="L265"/>
          <cell r="M265">
            <v>170000</v>
          </cell>
          <cell r="N265">
            <v>300000</v>
          </cell>
        </row>
        <row r="266">
          <cell r="F266" t="str">
            <v>Artículos de caucho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8912.9500000000007</v>
          </cell>
          <cell r="N266">
            <v>8912.9500000000007</v>
          </cell>
        </row>
        <row r="267">
          <cell r="F267" t="str">
            <v>Artículos de caucho</v>
          </cell>
          <cell r="G267"/>
          <cell r="H267"/>
          <cell r="I267"/>
          <cell r="J267"/>
          <cell r="K267"/>
          <cell r="L267"/>
          <cell r="M267">
            <v>8912.9500000000007</v>
          </cell>
          <cell r="N267">
            <v>8912.9500000000007</v>
          </cell>
        </row>
        <row r="268">
          <cell r="F268" t="str">
            <v xml:space="preserve">Artículos de plástico 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F269" t="str">
            <v>Artículos de plástico</v>
          </cell>
          <cell r="G269"/>
          <cell r="H269"/>
          <cell r="I269"/>
          <cell r="J269"/>
          <cell r="K269"/>
          <cell r="L269"/>
          <cell r="M269"/>
          <cell r="N269">
            <v>0</v>
          </cell>
        </row>
        <row r="270">
          <cell r="F270" t="str">
            <v>Productos de Minerales, Metalicos y No Metalicos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376552.80000000005</v>
          </cell>
          <cell r="N270">
            <v>376552.80000000005</v>
          </cell>
        </row>
        <row r="271">
          <cell r="F271" t="str">
            <v>Productos de cemento, cal, asbesto, yeso y arcilla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1285.71</v>
          </cell>
          <cell r="N271">
            <v>1285.71</v>
          </cell>
        </row>
        <row r="272">
          <cell r="F272" t="str">
            <v>Productos de cemento</v>
          </cell>
          <cell r="G272"/>
          <cell r="H272"/>
          <cell r="I272"/>
          <cell r="J272"/>
          <cell r="K272"/>
          <cell r="L272"/>
          <cell r="M272">
            <v>1285.71</v>
          </cell>
          <cell r="N272">
            <v>1285.71</v>
          </cell>
        </row>
        <row r="273">
          <cell r="F273" t="str">
            <v>Productos de cal</v>
          </cell>
          <cell r="G273"/>
          <cell r="H273"/>
          <cell r="I273"/>
          <cell r="J273"/>
          <cell r="K273"/>
          <cell r="L273"/>
          <cell r="M273"/>
          <cell r="N273">
            <v>0</v>
          </cell>
        </row>
        <row r="274">
          <cell r="F274" t="str">
            <v>Productos de asbestos</v>
          </cell>
          <cell r="G274"/>
          <cell r="H274"/>
          <cell r="I274"/>
          <cell r="J274"/>
          <cell r="K274"/>
          <cell r="L274"/>
          <cell r="M274"/>
          <cell r="N274">
            <v>0</v>
          </cell>
        </row>
        <row r="275">
          <cell r="F275" t="str">
            <v>Productos de yeso</v>
          </cell>
          <cell r="G275"/>
          <cell r="H275"/>
          <cell r="I275"/>
          <cell r="J275"/>
          <cell r="K275"/>
          <cell r="L275"/>
          <cell r="M275"/>
          <cell r="N275">
            <v>0</v>
          </cell>
        </row>
        <row r="276">
          <cell r="F276" t="str">
            <v>Productos de arcilla y derivados</v>
          </cell>
          <cell r="G276"/>
          <cell r="H276"/>
          <cell r="I276"/>
          <cell r="J276"/>
          <cell r="K276"/>
          <cell r="L276"/>
          <cell r="M276"/>
          <cell r="N276">
            <v>0</v>
          </cell>
        </row>
        <row r="277">
          <cell r="F277" t="str">
            <v>Productos de vidrio, loza y porcelana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59694.69</v>
          </cell>
          <cell r="N277">
            <v>59694.69</v>
          </cell>
        </row>
        <row r="278">
          <cell r="F278" t="str">
            <v>Productos de vidrio</v>
          </cell>
          <cell r="G278"/>
          <cell r="H278"/>
          <cell r="I278"/>
          <cell r="J278"/>
          <cell r="K278"/>
          <cell r="L278"/>
          <cell r="M278">
            <v>59694.69</v>
          </cell>
          <cell r="N278">
            <v>59694.69</v>
          </cell>
        </row>
        <row r="279">
          <cell r="F279" t="str">
            <v>Productos de loza</v>
          </cell>
          <cell r="G279"/>
          <cell r="H279"/>
          <cell r="I279"/>
          <cell r="J279"/>
          <cell r="K279"/>
          <cell r="L279"/>
          <cell r="M279"/>
          <cell r="N279">
            <v>0</v>
          </cell>
        </row>
        <row r="280">
          <cell r="F280" t="str">
            <v>Productos de porcelana</v>
          </cell>
          <cell r="G280"/>
          <cell r="H280"/>
          <cell r="I280"/>
          <cell r="J280"/>
          <cell r="K280"/>
          <cell r="L280"/>
          <cell r="M280"/>
          <cell r="N280">
            <v>0</v>
          </cell>
        </row>
        <row r="281">
          <cell r="F281" t="str">
            <v>Productos metálicos y sus derivados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130497.77</v>
          </cell>
          <cell r="N281">
            <v>130497.77</v>
          </cell>
        </row>
        <row r="282">
          <cell r="F282" t="str">
            <v>Productos ferrosos</v>
          </cell>
          <cell r="G282"/>
          <cell r="H282"/>
          <cell r="I282"/>
          <cell r="J282"/>
          <cell r="K282"/>
          <cell r="L282"/>
          <cell r="M282"/>
          <cell r="N282">
            <v>0</v>
          </cell>
        </row>
        <row r="283">
          <cell r="F283" t="str">
            <v>Productos no ferrosos</v>
          </cell>
          <cell r="G283"/>
          <cell r="H283"/>
          <cell r="I283"/>
          <cell r="J283"/>
          <cell r="K283"/>
          <cell r="L283"/>
          <cell r="M283"/>
          <cell r="N283">
            <v>0</v>
          </cell>
        </row>
        <row r="284">
          <cell r="F284" t="str">
            <v>Estructuras metálicas acabadas</v>
          </cell>
          <cell r="G284"/>
          <cell r="H284"/>
          <cell r="I284"/>
          <cell r="J284"/>
          <cell r="K284"/>
          <cell r="L284"/>
          <cell r="M284">
            <v>49080.03</v>
          </cell>
          <cell r="N284">
            <v>49080.03</v>
          </cell>
        </row>
        <row r="285">
          <cell r="F285" t="str">
            <v>Herramientas menores</v>
          </cell>
          <cell r="G285"/>
          <cell r="H285"/>
          <cell r="I285"/>
          <cell r="J285"/>
          <cell r="K285"/>
          <cell r="L285"/>
          <cell r="M285">
            <v>81417.740000000005</v>
          </cell>
          <cell r="N285">
            <v>81417.740000000005</v>
          </cell>
        </row>
        <row r="286">
          <cell r="F286" t="str">
            <v>Productos de hojalata</v>
          </cell>
          <cell r="G286"/>
          <cell r="H286"/>
          <cell r="I286"/>
          <cell r="J286"/>
          <cell r="K286"/>
          <cell r="L286"/>
          <cell r="M286"/>
          <cell r="N286">
            <v>0</v>
          </cell>
        </row>
        <row r="287">
          <cell r="F287" t="str">
            <v>Accesorios de metal</v>
          </cell>
          <cell r="G287"/>
          <cell r="H287"/>
          <cell r="I287"/>
          <cell r="J287"/>
          <cell r="K287"/>
          <cell r="L287"/>
          <cell r="M287"/>
          <cell r="N287">
            <v>0</v>
          </cell>
        </row>
        <row r="288">
          <cell r="F288" t="str">
            <v>Minerales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185074.63</v>
          </cell>
          <cell r="N288">
            <v>185074.63</v>
          </cell>
        </row>
        <row r="289">
          <cell r="F289" t="str">
            <v>Minerales metalíferos</v>
          </cell>
          <cell r="G289"/>
          <cell r="H289"/>
          <cell r="I289"/>
          <cell r="J289"/>
          <cell r="K289"/>
          <cell r="L289"/>
          <cell r="M289"/>
          <cell r="N289">
            <v>0</v>
          </cell>
        </row>
        <row r="290">
          <cell r="F290" t="str">
            <v>Petróleo crudo</v>
          </cell>
          <cell r="G290"/>
          <cell r="H290"/>
          <cell r="I290"/>
          <cell r="J290"/>
          <cell r="K290"/>
          <cell r="L290"/>
          <cell r="M290"/>
          <cell r="N290">
            <v>0</v>
          </cell>
        </row>
        <row r="291">
          <cell r="F291" t="str">
            <v>Carbon mineral</v>
          </cell>
          <cell r="G291"/>
          <cell r="H291"/>
          <cell r="I291"/>
          <cell r="J291"/>
          <cell r="K291"/>
          <cell r="L291"/>
          <cell r="M291"/>
          <cell r="N291">
            <v>0</v>
          </cell>
        </row>
        <row r="292">
          <cell r="F292" t="str">
            <v>Piedra, arcilla y arena</v>
          </cell>
          <cell r="G292"/>
          <cell r="H292"/>
          <cell r="I292"/>
          <cell r="J292"/>
          <cell r="K292"/>
          <cell r="L292"/>
          <cell r="M292"/>
          <cell r="N292">
            <v>0</v>
          </cell>
        </row>
        <row r="293">
          <cell r="F293" t="str">
            <v>Productos aislantes</v>
          </cell>
          <cell r="G293"/>
          <cell r="H293"/>
          <cell r="I293"/>
          <cell r="J293"/>
          <cell r="K293"/>
          <cell r="L293"/>
          <cell r="M293"/>
          <cell r="N293">
            <v>0</v>
          </cell>
        </row>
        <row r="294">
          <cell r="F294" t="str">
            <v>Productos abrasivos</v>
          </cell>
          <cell r="G294"/>
          <cell r="H294"/>
          <cell r="I294"/>
          <cell r="J294"/>
          <cell r="K294"/>
          <cell r="L294"/>
          <cell r="M294"/>
          <cell r="N294">
            <v>0</v>
          </cell>
        </row>
        <row r="295">
          <cell r="F295" t="str">
            <v>Otros minerales</v>
          </cell>
          <cell r="G295"/>
          <cell r="H295"/>
          <cell r="I295"/>
          <cell r="J295"/>
          <cell r="K295"/>
          <cell r="L295"/>
          <cell r="M295">
            <v>185074.63</v>
          </cell>
          <cell r="N295">
            <v>185074.63</v>
          </cell>
        </row>
        <row r="296">
          <cell r="F296" t="str">
            <v>Otros Productos Minerales no metálicos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F297" t="str">
            <v>Otros Productos Minerales no metálicos</v>
          </cell>
          <cell r="G297"/>
          <cell r="H297"/>
          <cell r="I297"/>
          <cell r="J297"/>
          <cell r="K297"/>
          <cell r="L297"/>
          <cell r="M297"/>
          <cell r="N297">
            <v>0</v>
          </cell>
        </row>
        <row r="298">
          <cell r="F298" t="str">
            <v>Combustibles, Lubricantes, Productos Químicos y Conexos</v>
          </cell>
          <cell r="G298">
            <v>0</v>
          </cell>
          <cell r="H298">
            <v>400000</v>
          </cell>
          <cell r="I298">
            <v>7995122.3799999999</v>
          </cell>
          <cell r="J298">
            <v>19317741.547199994</v>
          </cell>
          <cell r="K298">
            <v>0</v>
          </cell>
          <cell r="L298">
            <v>0</v>
          </cell>
          <cell r="M298">
            <v>3567976.13</v>
          </cell>
          <cell r="N298">
            <v>31280840.057199992</v>
          </cell>
        </row>
        <row r="299">
          <cell r="F299" t="str">
            <v>Combustibles y lubricantes</v>
          </cell>
          <cell r="G299">
            <v>0</v>
          </cell>
          <cell r="H299">
            <v>400000</v>
          </cell>
          <cell r="I299">
            <v>1500000</v>
          </cell>
          <cell r="J299">
            <v>0</v>
          </cell>
          <cell r="K299">
            <v>0</v>
          </cell>
          <cell r="L299">
            <v>0</v>
          </cell>
          <cell r="M299">
            <v>3509380.13</v>
          </cell>
          <cell r="N299">
            <v>5409380.1299999999</v>
          </cell>
        </row>
        <row r="300">
          <cell r="F300" t="str">
            <v>Gasolina</v>
          </cell>
          <cell r="G300"/>
          <cell r="H300"/>
          <cell r="I300"/>
          <cell r="J300"/>
          <cell r="K300"/>
          <cell r="L300"/>
          <cell r="M300">
            <v>449693.73</v>
          </cell>
          <cell r="N300">
            <v>449693.73</v>
          </cell>
        </row>
        <row r="301">
          <cell r="F301" t="str">
            <v>Gasoil</v>
          </cell>
          <cell r="G301"/>
          <cell r="H301">
            <v>400000</v>
          </cell>
          <cell r="I301">
            <v>1500000</v>
          </cell>
          <cell r="J301"/>
          <cell r="K301"/>
          <cell r="L301"/>
          <cell r="M301">
            <v>2151554.0099999998</v>
          </cell>
          <cell r="N301">
            <v>4051554.01</v>
          </cell>
        </row>
        <row r="302">
          <cell r="F302" t="str">
            <v>Kerosén</v>
          </cell>
          <cell r="G302"/>
          <cell r="H302"/>
          <cell r="I302"/>
          <cell r="J302"/>
          <cell r="K302"/>
          <cell r="L302"/>
          <cell r="M302"/>
          <cell r="N302">
            <v>0</v>
          </cell>
        </row>
        <row r="303">
          <cell r="F303" t="str">
            <v>Gas GLP</v>
          </cell>
          <cell r="G303"/>
          <cell r="H303"/>
          <cell r="I303"/>
          <cell r="J303"/>
          <cell r="K303"/>
          <cell r="L303"/>
          <cell r="M303">
            <v>907132.39</v>
          </cell>
          <cell r="N303">
            <v>907132.39</v>
          </cell>
        </row>
        <row r="304">
          <cell r="F304" t="str">
            <v>Aceites y Grasas</v>
          </cell>
          <cell r="G304"/>
          <cell r="H304"/>
          <cell r="I304"/>
          <cell r="J304"/>
          <cell r="K304"/>
          <cell r="L304"/>
          <cell r="M304">
            <v>1000</v>
          </cell>
          <cell r="N304">
            <v>1000</v>
          </cell>
        </row>
        <row r="305">
          <cell r="F305" t="str">
            <v>Lubricantes</v>
          </cell>
          <cell r="G305"/>
          <cell r="H305"/>
          <cell r="I305"/>
          <cell r="J305"/>
          <cell r="K305"/>
          <cell r="L305"/>
          <cell r="M305"/>
          <cell r="N305">
            <v>0</v>
          </cell>
        </row>
        <row r="306">
          <cell r="F306" t="str">
            <v>Gas Natural</v>
          </cell>
          <cell r="G306"/>
          <cell r="H306"/>
          <cell r="I306"/>
          <cell r="J306"/>
          <cell r="K306"/>
          <cell r="L306"/>
          <cell r="M306"/>
          <cell r="N306">
            <v>0</v>
          </cell>
        </row>
        <row r="307">
          <cell r="F307" t="str">
            <v>Productos químicos y conexos</v>
          </cell>
          <cell r="G307">
            <v>0</v>
          </cell>
          <cell r="H307">
            <v>0</v>
          </cell>
          <cell r="I307">
            <v>6495122.3799999999</v>
          </cell>
          <cell r="J307">
            <v>19317741.547199994</v>
          </cell>
          <cell r="K307">
            <v>0</v>
          </cell>
          <cell r="L307">
            <v>0</v>
          </cell>
          <cell r="M307">
            <v>58596</v>
          </cell>
          <cell r="N307">
            <v>25871459.927199993</v>
          </cell>
        </row>
        <row r="308">
          <cell r="F308" t="str">
            <v>Productos explosivos y Pirotecnia</v>
          </cell>
          <cell r="G308"/>
          <cell r="H308"/>
          <cell r="I308"/>
          <cell r="J308"/>
          <cell r="K308"/>
          <cell r="L308"/>
          <cell r="M308"/>
          <cell r="N308">
            <v>0</v>
          </cell>
        </row>
        <row r="309">
          <cell r="F309" t="str">
            <v>Productos Fotoquímicos</v>
          </cell>
          <cell r="G309"/>
          <cell r="H309"/>
          <cell r="I309"/>
          <cell r="J309"/>
          <cell r="K309"/>
          <cell r="L309"/>
          <cell r="M309"/>
          <cell r="N309">
            <v>0</v>
          </cell>
        </row>
        <row r="310">
          <cell r="F310" t="str">
            <v>Productos Químicos de uso Personal</v>
          </cell>
          <cell r="G310"/>
          <cell r="H310">
            <v>0</v>
          </cell>
          <cell r="I310">
            <v>6495122.3799999999</v>
          </cell>
          <cell r="J310">
            <v>19317741.547199994</v>
          </cell>
          <cell r="K310"/>
          <cell r="L310"/>
          <cell r="M310"/>
          <cell r="N310">
            <v>25812863.927199993</v>
          </cell>
        </row>
        <row r="311">
          <cell r="F311" t="str">
            <v>Abonos y Fertilizantes</v>
          </cell>
          <cell r="G311"/>
          <cell r="H311"/>
          <cell r="I311"/>
          <cell r="J311"/>
          <cell r="K311"/>
          <cell r="L311"/>
          <cell r="M311"/>
          <cell r="N311">
            <v>0</v>
          </cell>
        </row>
        <row r="312">
          <cell r="F312" t="str">
            <v>Insecticidas, Fumigantes y Otros</v>
          </cell>
          <cell r="G312"/>
          <cell r="H312"/>
          <cell r="I312"/>
          <cell r="J312"/>
          <cell r="K312"/>
          <cell r="L312"/>
          <cell r="M312">
            <v>56693.14</v>
          </cell>
          <cell r="N312">
            <v>56693.14</v>
          </cell>
        </row>
        <row r="313">
          <cell r="F313" t="str">
            <v>Pinturas, Lacas, Barnices, Diluyentes y Absorbentes para Pinturas</v>
          </cell>
          <cell r="G313"/>
          <cell r="H313"/>
          <cell r="I313"/>
          <cell r="J313"/>
          <cell r="K313"/>
          <cell r="L313"/>
          <cell r="M313">
            <v>1902.86</v>
          </cell>
          <cell r="N313">
            <v>1902.86</v>
          </cell>
        </row>
        <row r="314">
          <cell r="F314" t="str">
            <v>Gastos que se asignaran durante el ejercicio ( Art. 32-33 Ley 423-06)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F315" t="str">
            <v>5 % que se asignara durante el ejercicio para gastos corrientes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F316" t="str">
            <v>5 % que se asignara durante el ejercicio para gastos corrientes</v>
          </cell>
          <cell r="G316"/>
          <cell r="H316"/>
          <cell r="I316"/>
          <cell r="J316"/>
          <cell r="K316"/>
          <cell r="L316"/>
          <cell r="M316"/>
          <cell r="N316">
            <v>0</v>
          </cell>
        </row>
        <row r="317">
          <cell r="F317" t="str">
            <v>1 % que se asignara durante el ejercicio para gastos corrientes por calamidad publica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F318" t="str">
            <v>1 % que se asignara durante el ejercicio para gastos corrientes por calamidad publica</v>
          </cell>
          <cell r="G318"/>
          <cell r="H318"/>
          <cell r="I318"/>
          <cell r="J318"/>
          <cell r="K318"/>
          <cell r="L318"/>
          <cell r="M318"/>
          <cell r="N318">
            <v>0</v>
          </cell>
        </row>
        <row r="319">
          <cell r="F319" t="str">
            <v>Productos y Utiles Varios</v>
          </cell>
          <cell r="G319">
            <v>1528392.22</v>
          </cell>
          <cell r="H319">
            <v>1261094.5</v>
          </cell>
          <cell r="I319">
            <v>61919121.310000002</v>
          </cell>
          <cell r="J319">
            <v>7601354.6827999987</v>
          </cell>
          <cell r="K319">
            <v>6396329.2571999999</v>
          </cell>
          <cell r="L319">
            <v>0</v>
          </cell>
          <cell r="M319">
            <v>2315913.21</v>
          </cell>
          <cell r="N319">
            <v>81022205.179999977</v>
          </cell>
        </row>
        <row r="320">
          <cell r="F320" t="str">
            <v>Material para limpieza</v>
          </cell>
          <cell r="G320">
            <v>1261094.5</v>
          </cell>
          <cell r="H320">
            <v>1261094.5</v>
          </cell>
          <cell r="I320">
            <v>5659309.8399999999</v>
          </cell>
          <cell r="J320">
            <v>982956.25</v>
          </cell>
          <cell r="K320">
            <v>313715.07</v>
          </cell>
          <cell r="L320">
            <v>0</v>
          </cell>
          <cell r="M320">
            <v>311142.86</v>
          </cell>
          <cell r="N320">
            <v>9789313.0199999996</v>
          </cell>
        </row>
        <row r="321">
          <cell r="F321" t="str">
            <v>Material para limpieza</v>
          </cell>
          <cell r="G321">
            <v>1261094.5</v>
          </cell>
          <cell r="H321">
            <v>1261094.5</v>
          </cell>
          <cell r="I321">
            <v>5659309.8399999999</v>
          </cell>
          <cell r="J321">
            <v>982956.25</v>
          </cell>
          <cell r="K321">
            <v>313715.07</v>
          </cell>
          <cell r="L321"/>
          <cell r="M321">
            <v>311142.86</v>
          </cell>
          <cell r="N321">
            <v>9789313.0199999996</v>
          </cell>
        </row>
        <row r="322">
          <cell r="F322" t="str">
            <v>Utiles de escritorio, oficina informática y de enseñanza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/>
        </row>
        <row r="323">
          <cell r="F323" t="str">
            <v>Utiles de escritorio, oficina informática y de enseñanza</v>
          </cell>
          <cell r="G323"/>
          <cell r="H323"/>
          <cell r="I323"/>
          <cell r="J323"/>
          <cell r="K323"/>
          <cell r="L323"/>
          <cell r="M323"/>
          <cell r="N323">
            <v>0</v>
          </cell>
        </row>
        <row r="324">
          <cell r="F324" t="str">
            <v>Utiles menores médico quirùrgicos</v>
          </cell>
          <cell r="G324">
            <v>267297.71999999997</v>
          </cell>
          <cell r="H324">
            <v>0</v>
          </cell>
          <cell r="I324">
            <v>56259811.469999999</v>
          </cell>
          <cell r="J324">
            <v>6618398.4327999987</v>
          </cell>
          <cell r="K324">
            <v>6082614.1871999996</v>
          </cell>
          <cell r="L324">
            <v>0</v>
          </cell>
          <cell r="M324">
            <v>0</v>
          </cell>
          <cell r="N324">
            <v>69228121.809999987</v>
          </cell>
        </row>
        <row r="325">
          <cell r="F325" t="str">
            <v>Utiles menores médico quirùrgicos</v>
          </cell>
          <cell r="G325">
            <v>267297.71999999997</v>
          </cell>
          <cell r="H325">
            <v>0</v>
          </cell>
          <cell r="I325">
            <v>56259811.469999999</v>
          </cell>
          <cell r="J325">
            <v>6618398.4327999987</v>
          </cell>
          <cell r="K325">
            <v>6082614.1871999996</v>
          </cell>
          <cell r="L325"/>
          <cell r="M325"/>
          <cell r="N325">
            <v>69228121.809999987</v>
          </cell>
        </row>
        <row r="326">
          <cell r="F326" t="str">
            <v>Utiles destinados a actividades deportivas y recreativas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F327" t="str">
            <v>Utiles destinados a actividades deportivas y recreativas</v>
          </cell>
          <cell r="G327"/>
          <cell r="H327"/>
          <cell r="I327"/>
          <cell r="J327"/>
          <cell r="K327"/>
          <cell r="L327"/>
          <cell r="M327"/>
          <cell r="N327">
            <v>0</v>
          </cell>
        </row>
        <row r="328">
          <cell r="F328" t="str">
            <v>Utiles de cocina y comedor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28852.03</v>
          </cell>
          <cell r="N328">
            <v>28852.03</v>
          </cell>
        </row>
        <row r="329">
          <cell r="F329" t="str">
            <v>Utiles de cocina y comedor</v>
          </cell>
          <cell r="G329"/>
          <cell r="H329"/>
          <cell r="I329"/>
          <cell r="J329"/>
          <cell r="K329"/>
          <cell r="L329"/>
          <cell r="M329">
            <v>28852.03</v>
          </cell>
          <cell r="N329">
            <v>28852.03</v>
          </cell>
        </row>
        <row r="330">
          <cell r="F330" t="str">
            <v>Productos eléctricos y afines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1450343.57</v>
          </cell>
          <cell r="N330">
            <v>1450343.57</v>
          </cell>
        </row>
        <row r="331">
          <cell r="F331" t="str">
            <v>Productos eléctricos y afines</v>
          </cell>
          <cell r="G331"/>
          <cell r="H331"/>
          <cell r="I331"/>
          <cell r="J331"/>
          <cell r="K331"/>
          <cell r="L331"/>
          <cell r="M331">
            <v>1450343.57</v>
          </cell>
          <cell r="N331">
            <v>1450343.57</v>
          </cell>
        </row>
        <row r="332">
          <cell r="F332" t="str">
            <v>Productos y útiles veterinarios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F333" t="str">
            <v>Productos y útiles veterinarios</v>
          </cell>
          <cell r="G333"/>
          <cell r="H333"/>
          <cell r="I333"/>
          <cell r="J333"/>
          <cell r="K333"/>
          <cell r="L333"/>
          <cell r="M333"/>
          <cell r="N333">
            <v>0</v>
          </cell>
        </row>
        <row r="334">
          <cell r="F334" t="str">
            <v>Otros repuestos y accesorios menores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460729.08</v>
          </cell>
          <cell r="N334">
            <v>460729.08</v>
          </cell>
        </row>
        <row r="335">
          <cell r="F335" t="str">
            <v>Otros repuestos y accesorios menores</v>
          </cell>
          <cell r="G335"/>
          <cell r="H335"/>
          <cell r="I335"/>
          <cell r="J335"/>
          <cell r="K335"/>
          <cell r="L335"/>
          <cell r="M335">
            <v>460729.08</v>
          </cell>
          <cell r="N335">
            <v>460729.08</v>
          </cell>
        </row>
        <row r="336">
          <cell r="F336" t="str">
            <v>Productos y útiles varios n.i.p.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64845.67</v>
          </cell>
          <cell r="N336">
            <v>64845.67</v>
          </cell>
        </row>
        <row r="337">
          <cell r="F337" t="str">
            <v>Productos y útiles varios n.i.p.</v>
          </cell>
          <cell r="G337"/>
          <cell r="H337"/>
          <cell r="I337"/>
          <cell r="J337"/>
          <cell r="K337"/>
          <cell r="L337"/>
          <cell r="M337">
            <v>64845.67</v>
          </cell>
          <cell r="N337">
            <v>64845.67</v>
          </cell>
        </row>
        <row r="338">
          <cell r="F338" t="str">
            <v>Transferencias Corrientes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F339" t="str">
            <v xml:space="preserve"> Transferencias Corrientes Al Sector Privado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F340" t="str">
            <v xml:space="preserve"> Prestaciones A La Seguridad Social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F341" t="str">
            <v>Pensiones</v>
          </cell>
          <cell r="G341"/>
          <cell r="H341"/>
          <cell r="I341"/>
          <cell r="J341"/>
          <cell r="K341"/>
          <cell r="L341"/>
          <cell r="M341"/>
          <cell r="N341">
            <v>0</v>
          </cell>
        </row>
        <row r="342">
          <cell r="F342" t="str">
            <v>Jubilaciones</v>
          </cell>
          <cell r="G342"/>
          <cell r="H342"/>
          <cell r="I342"/>
          <cell r="J342"/>
          <cell r="K342"/>
          <cell r="L342"/>
          <cell r="M342"/>
          <cell r="N342">
            <v>0</v>
          </cell>
        </row>
        <row r="343">
          <cell r="F343" t="str">
            <v>Indemnización Laboral</v>
          </cell>
          <cell r="G343"/>
          <cell r="H343"/>
          <cell r="I343"/>
          <cell r="J343"/>
          <cell r="K343"/>
          <cell r="L343"/>
          <cell r="M343"/>
          <cell r="N343">
            <v>0</v>
          </cell>
        </row>
        <row r="344">
          <cell r="F344" t="str">
            <v>Ayudas Y Donaciones A Personas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F345" t="str">
            <v>Ayudas Y Donaciones Programadas A Hogares Y Personas</v>
          </cell>
          <cell r="G345"/>
          <cell r="H345"/>
          <cell r="I345"/>
          <cell r="J345"/>
          <cell r="K345"/>
          <cell r="L345"/>
          <cell r="M345"/>
          <cell r="N345">
            <v>0</v>
          </cell>
        </row>
        <row r="346">
          <cell r="F346" t="str">
            <v>Ayudas Y Donaciones Ocasionales A Hogares Y Personas</v>
          </cell>
          <cell r="G346"/>
          <cell r="H346"/>
          <cell r="I346"/>
          <cell r="J346"/>
          <cell r="K346"/>
          <cell r="L346"/>
          <cell r="M346"/>
          <cell r="N346">
            <v>0</v>
          </cell>
        </row>
        <row r="347">
          <cell r="F347" t="str">
            <v>Programa De Repitencia Escolar</v>
          </cell>
          <cell r="G347"/>
          <cell r="H347"/>
          <cell r="I347"/>
          <cell r="J347"/>
          <cell r="K347"/>
          <cell r="L347"/>
          <cell r="M347"/>
          <cell r="N347">
            <v>0</v>
          </cell>
        </row>
        <row r="348">
          <cell r="F348" t="str">
            <v>Becas y viajes de estudios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F349" t="str">
            <v>Becas Nacionales</v>
          </cell>
          <cell r="G349"/>
          <cell r="H349"/>
          <cell r="I349"/>
          <cell r="J349"/>
          <cell r="K349"/>
          <cell r="L349"/>
          <cell r="M349"/>
          <cell r="N349">
            <v>0</v>
          </cell>
        </row>
        <row r="350">
          <cell r="F350" t="str">
            <v>Becas extranjeras</v>
          </cell>
          <cell r="G350"/>
          <cell r="H350"/>
          <cell r="I350"/>
          <cell r="J350"/>
          <cell r="K350"/>
          <cell r="L350"/>
          <cell r="M350"/>
          <cell r="N350">
            <v>0</v>
          </cell>
        </row>
        <row r="351">
          <cell r="F351" t="str">
            <v xml:space="preserve">Transferencias corrientes a empresas del sector privado 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F352" t="str">
            <v xml:space="preserve">Transferencias corrientes a empresas del sector privado </v>
          </cell>
          <cell r="G352"/>
          <cell r="H352"/>
          <cell r="I352"/>
          <cell r="J352"/>
          <cell r="K352"/>
          <cell r="L352"/>
          <cell r="M352"/>
          <cell r="N352">
            <v>0</v>
          </cell>
        </row>
        <row r="353">
          <cell r="F353" t="str">
            <v>Transferencias corrientes a Asociaciones sin fines de lucro y partidos políticos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F354" t="str">
            <v>Transferencias corrientes a Asociaciones sin fines de lucro</v>
          </cell>
          <cell r="G354"/>
          <cell r="H354"/>
          <cell r="I354"/>
          <cell r="J354"/>
          <cell r="K354"/>
          <cell r="L354"/>
          <cell r="M354"/>
          <cell r="N354">
            <v>0</v>
          </cell>
        </row>
        <row r="355">
          <cell r="F355" t="str">
            <v xml:space="preserve"> Transferencias Corrientes Al Gob. Gral Nacional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F356" t="str">
            <v>Aportaciones instituciones del gobierno central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F357" t="str">
            <v>Aportaciones corrientes al Poder Ejecutivo</v>
          </cell>
          <cell r="G357"/>
          <cell r="H357"/>
          <cell r="I357"/>
          <cell r="J357"/>
          <cell r="K357"/>
          <cell r="L357"/>
          <cell r="M357"/>
          <cell r="N357">
            <v>0</v>
          </cell>
        </row>
        <row r="358">
          <cell r="F358" t="str">
            <v>Transferencias corrientes a instituciones descentralizadas y autonomas no financieras.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F359" t="str">
            <v>Transferencias corrientes a instituciones descentralizadas y autonomas no financieras para servicios personales.</v>
          </cell>
          <cell r="G359"/>
          <cell r="H359"/>
          <cell r="I359"/>
          <cell r="J359"/>
          <cell r="K359"/>
          <cell r="L359"/>
          <cell r="M359"/>
          <cell r="N359">
            <v>0</v>
          </cell>
        </row>
        <row r="360">
          <cell r="F360" t="str">
            <v xml:space="preserve">Otras transferencias corrientes a instituciones descentralizadas y autonomas no financieras. </v>
          </cell>
          <cell r="G360"/>
          <cell r="H360"/>
          <cell r="I360"/>
          <cell r="J360"/>
          <cell r="K360"/>
          <cell r="L360"/>
          <cell r="M360"/>
          <cell r="N360">
            <v>0</v>
          </cell>
        </row>
        <row r="361">
          <cell r="F361" t="str">
            <v>Transferencias corrientes a instituciones descentralizadas y autonomas no financieras para pago de electricidad no cortable.</v>
          </cell>
          <cell r="G361"/>
          <cell r="H361"/>
          <cell r="I361"/>
          <cell r="J361"/>
          <cell r="K361"/>
          <cell r="L361"/>
          <cell r="M361"/>
          <cell r="N361">
            <v>0</v>
          </cell>
        </row>
        <row r="362">
          <cell r="F362" t="str">
            <v>Transferencias corrientes a instituciones públicas de la seguridad social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F363" t="str">
            <v>Transferencias corrientes a instituciones públicas de la seguridad social para servicios personales.</v>
          </cell>
          <cell r="G363"/>
          <cell r="H363"/>
          <cell r="I363"/>
          <cell r="J363"/>
          <cell r="K363"/>
          <cell r="L363"/>
          <cell r="M363"/>
          <cell r="N363">
            <v>0</v>
          </cell>
        </row>
        <row r="364">
          <cell r="F364" t="str">
            <v>Otras transferencias corrientes a instituciones públicas de la seguridad social</v>
          </cell>
          <cell r="G364"/>
          <cell r="H364"/>
          <cell r="I364"/>
          <cell r="J364"/>
          <cell r="K364"/>
          <cell r="L364"/>
          <cell r="M364"/>
          <cell r="N364">
            <v>0</v>
          </cell>
        </row>
        <row r="365">
          <cell r="F365" t="str">
            <v>Transferencias corrientes ainstituciones públicas de la seguridad social para pago de electricidad no cortable.</v>
          </cell>
          <cell r="G365"/>
          <cell r="H365"/>
          <cell r="I365"/>
          <cell r="J365"/>
          <cell r="K365"/>
          <cell r="L365"/>
          <cell r="M365"/>
          <cell r="N365">
            <v>0</v>
          </cell>
        </row>
        <row r="366">
          <cell r="F366" t="str">
            <v xml:space="preserve">Transferenxcias corrientes a empresas públicas no financieras 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F367" t="str">
            <v>Transferenxcias corrientes a empresas públicas no financieras nacionales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F368" t="str">
            <v>Transferenxcias corrientes a empresas públicas no financieras nacionales para servicios personales.</v>
          </cell>
          <cell r="G368"/>
          <cell r="H368"/>
          <cell r="I368"/>
          <cell r="J368"/>
          <cell r="K368"/>
          <cell r="L368"/>
          <cell r="M368"/>
          <cell r="N368">
            <v>0</v>
          </cell>
        </row>
        <row r="369">
          <cell r="F369" t="str">
            <v xml:space="preserve">Otras transferencias corrientes a instituciones públicas  no financieras nacionales </v>
          </cell>
          <cell r="G369"/>
          <cell r="H369"/>
          <cell r="I369"/>
          <cell r="J369"/>
          <cell r="K369"/>
          <cell r="L369"/>
          <cell r="M369"/>
          <cell r="N369">
            <v>0</v>
          </cell>
        </row>
        <row r="370">
          <cell r="F370" t="str">
            <v>Transferenxcias corrientes a empresas públicas no financieras nacionales   para pago de electricidad no cortable.</v>
          </cell>
          <cell r="G370"/>
          <cell r="H370"/>
          <cell r="I370"/>
          <cell r="J370"/>
          <cell r="K370"/>
          <cell r="L370"/>
          <cell r="M370"/>
          <cell r="N370">
            <v>0</v>
          </cell>
        </row>
        <row r="371">
          <cell r="F371" t="str">
            <v>Subvenciones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F372" t="str">
            <v>Subvenciones a empresas del Sector Privado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F373" t="str">
            <v>Subvenciones a empresas del Sector Privado</v>
          </cell>
          <cell r="G373"/>
          <cell r="H373"/>
          <cell r="I373"/>
          <cell r="J373"/>
          <cell r="K373"/>
          <cell r="L373"/>
          <cell r="M373"/>
          <cell r="N373">
            <v>0</v>
          </cell>
        </row>
        <row r="374">
          <cell r="F374" t="str">
            <v>Subvenciones a empresas cuasiempresas publicas no financieras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F375" t="str">
            <v>Subvenciones a empresas cuasiempresas publicas no financieras</v>
          </cell>
          <cell r="G375"/>
          <cell r="H375"/>
          <cell r="I375"/>
          <cell r="J375"/>
          <cell r="K375"/>
          <cell r="L375"/>
          <cell r="M375"/>
          <cell r="N375">
            <v>0</v>
          </cell>
        </row>
        <row r="376">
          <cell r="F376" t="str">
            <v>Subvenciones a instituciones publicas financieras no monetarias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F377" t="str">
            <v>Subvenciones a instituciones publicas financieras no monetarias</v>
          </cell>
          <cell r="G377"/>
          <cell r="H377"/>
          <cell r="I377"/>
          <cell r="J377"/>
          <cell r="K377"/>
          <cell r="L377"/>
          <cell r="M377"/>
          <cell r="N377">
            <v>0</v>
          </cell>
        </row>
        <row r="378">
          <cell r="F378" t="str">
            <v>Subvenciones a instituciones publicas financieras monetarias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F379" t="str">
            <v>Subvenciones a instituciones publicas financieras monetarias</v>
          </cell>
          <cell r="G379"/>
          <cell r="H379"/>
          <cell r="I379"/>
          <cell r="J379"/>
          <cell r="K379"/>
          <cell r="L379"/>
          <cell r="M379"/>
          <cell r="N379">
            <v>0</v>
          </cell>
        </row>
        <row r="380">
          <cell r="F380" t="str">
            <v>Transferencias corrientes al sector externo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F381" t="str">
            <v xml:space="preserve">Transferencias corrientes a Gobiernos Extranjeros
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F382" t="str">
            <v>Transferencias corrientes a Gobiernos Extranjeros</v>
          </cell>
          <cell r="G382"/>
          <cell r="H382"/>
          <cell r="I382"/>
          <cell r="J382"/>
          <cell r="K382"/>
          <cell r="L382"/>
          <cell r="M382"/>
          <cell r="N382">
            <v>0</v>
          </cell>
        </row>
        <row r="383">
          <cell r="F383" t="str">
            <v>Transferencias corrientes a organismos internacionales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F384" t="str">
            <v>Transferencias corrientes a Organismos internacionales</v>
          </cell>
          <cell r="G384"/>
          <cell r="H384"/>
          <cell r="I384"/>
          <cell r="J384"/>
          <cell r="K384"/>
          <cell r="L384"/>
          <cell r="M384"/>
          <cell r="N384">
            <v>0</v>
          </cell>
        </row>
        <row r="385">
          <cell r="F385" t="str">
            <v>Transferencias corrientes al sector privado externo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F386" t="str">
            <v>Transferencias corrientes al sector privado externo</v>
          </cell>
          <cell r="G386"/>
          <cell r="H386"/>
          <cell r="I386"/>
          <cell r="J386"/>
          <cell r="K386"/>
          <cell r="L386"/>
          <cell r="M386"/>
          <cell r="N386">
            <v>0</v>
          </cell>
        </row>
        <row r="387">
          <cell r="F387" t="str">
            <v>Transferencias de Corrientes a otras Instituciones Públicas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F388" t="str">
            <v>Transferencias de Corrientes a otras Instituciones Públicas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F389" t="str">
            <v>Transferencias de Corrientes a otras Instituciones Públicas</v>
          </cell>
          <cell r="G389"/>
          <cell r="H389"/>
          <cell r="I389"/>
          <cell r="J389"/>
          <cell r="K389"/>
          <cell r="L389"/>
          <cell r="M389"/>
          <cell r="N389">
            <v>0</v>
          </cell>
        </row>
        <row r="390">
          <cell r="F390" t="str">
            <v>Sueldo en las transferencias a otras instituciones públicas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F391" t="str">
            <v>Sueldo en las transferencias a otras instituciones públicas</v>
          </cell>
          <cell r="G391"/>
          <cell r="H391"/>
          <cell r="I391"/>
          <cell r="J391"/>
          <cell r="K391"/>
          <cell r="L391"/>
          <cell r="M391"/>
          <cell r="N391">
            <v>0</v>
          </cell>
        </row>
        <row r="392">
          <cell r="F392" t="str">
            <v>Gasto en las transferencias a otras instituciones públicas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F393" t="str">
            <v>Gasto en las transferencias a otras instituciones públicas</v>
          </cell>
          <cell r="G393"/>
          <cell r="H393"/>
          <cell r="I393"/>
          <cell r="J393"/>
          <cell r="K393"/>
          <cell r="L393"/>
          <cell r="M393"/>
          <cell r="N393">
            <v>0</v>
          </cell>
        </row>
        <row r="394">
          <cell r="F394" t="str">
            <v>Electricidad no cortable en las transferencias a otras instituciones públicas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F395" t="str">
            <v>Electricidad no cortable en las transferencias a otras instituciones públicas</v>
          </cell>
          <cell r="G395"/>
          <cell r="H395"/>
          <cell r="I395"/>
          <cell r="J395"/>
          <cell r="K395"/>
          <cell r="L395"/>
          <cell r="M395"/>
          <cell r="N395">
            <v>0</v>
          </cell>
        </row>
        <row r="396">
          <cell r="F396" t="str">
            <v>Transferencias Capital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F397" t="str">
            <v>Transferencias de capital al sector privado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F398" t="str">
            <v xml:space="preserve">Trasnferencia de capital a hogares y personas </v>
          </cell>
          <cell r="G398"/>
          <cell r="H398"/>
          <cell r="I398"/>
          <cell r="J398"/>
          <cell r="K398"/>
          <cell r="L398"/>
          <cell r="M398"/>
          <cell r="N398">
            <v>0</v>
          </cell>
        </row>
        <row r="399">
          <cell r="F399" t="str">
            <v>Transferencias de capital a Asociaciones Privadas sin Fines de Lucro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F400" t="str">
            <v>Transferencias de capital a Asociaciones Privadas sin Fines de Lucro</v>
          </cell>
          <cell r="G400"/>
          <cell r="H400"/>
          <cell r="I400"/>
          <cell r="J400"/>
          <cell r="K400"/>
          <cell r="L400"/>
          <cell r="M400"/>
          <cell r="N400">
            <v>0</v>
          </cell>
        </row>
        <row r="401">
          <cell r="F401" t="str">
            <v>Transferencia de capital a empresas del sector privado interno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F402" t="str">
            <v>Transferencia de capital a empresas del sector privado interno</v>
          </cell>
          <cell r="G402"/>
          <cell r="H402"/>
          <cell r="I402"/>
          <cell r="J402"/>
          <cell r="K402"/>
          <cell r="L402"/>
          <cell r="M402"/>
          <cell r="N402">
            <v>0</v>
          </cell>
        </row>
        <row r="403">
          <cell r="F403" t="str">
            <v>Bienes Muebles, Inmuebles e Intangibles</v>
          </cell>
          <cell r="G403">
            <v>200000</v>
          </cell>
          <cell r="H403">
            <v>4200000</v>
          </cell>
          <cell r="I403">
            <v>20500000</v>
          </cell>
          <cell r="J403">
            <v>5420468.5700000003</v>
          </cell>
          <cell r="K403">
            <v>17384175.859999999</v>
          </cell>
          <cell r="L403">
            <v>0</v>
          </cell>
          <cell r="M403">
            <v>35539772.600000001</v>
          </cell>
          <cell r="N403">
            <v>82894417.029999986</v>
          </cell>
        </row>
        <row r="404">
          <cell r="F404" t="str">
            <v>Mobiliario Y Equipo</v>
          </cell>
          <cell r="G404">
            <v>200000</v>
          </cell>
          <cell r="H404">
            <v>100000</v>
          </cell>
          <cell r="I404">
            <v>500000</v>
          </cell>
          <cell r="J404">
            <v>350000</v>
          </cell>
          <cell r="K404">
            <v>350000</v>
          </cell>
          <cell r="L404">
            <v>0</v>
          </cell>
          <cell r="M404">
            <v>2527813.5299999998</v>
          </cell>
          <cell r="N404">
            <v>3677813.53</v>
          </cell>
        </row>
        <row r="405">
          <cell r="F405" t="str">
            <v>Muebles de oficina y estantería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202518.29</v>
          </cell>
          <cell r="N405">
            <v>202518.29</v>
          </cell>
        </row>
        <row r="406">
          <cell r="F406" t="str">
            <v>Muebles de oficina y estantería</v>
          </cell>
          <cell r="G406"/>
          <cell r="H406"/>
          <cell r="I406"/>
          <cell r="J406"/>
          <cell r="K406"/>
          <cell r="L406"/>
          <cell r="M406">
            <v>202518.29</v>
          </cell>
          <cell r="N406">
            <v>202518.29</v>
          </cell>
        </row>
        <row r="407">
          <cell r="F407" t="str">
            <v>Muebles de alojamiento, excepto de oficina y estantería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F408" t="str">
            <v>Muebles de alojamiento, excepto de oficina y estantería</v>
          </cell>
          <cell r="G408"/>
          <cell r="H408"/>
          <cell r="I408"/>
          <cell r="J408"/>
          <cell r="K408"/>
          <cell r="L408"/>
          <cell r="M408"/>
          <cell r="N408">
            <v>0</v>
          </cell>
        </row>
        <row r="409">
          <cell r="F409" t="str">
            <v>Equipos de Cómputo</v>
          </cell>
          <cell r="G409">
            <v>200000</v>
          </cell>
          <cell r="H409">
            <v>100000</v>
          </cell>
          <cell r="I409">
            <v>500000</v>
          </cell>
          <cell r="J409">
            <v>350000</v>
          </cell>
          <cell r="K409">
            <v>0</v>
          </cell>
          <cell r="L409">
            <v>0</v>
          </cell>
          <cell r="M409">
            <v>2245097.5299999998</v>
          </cell>
          <cell r="N409">
            <v>3395097.53</v>
          </cell>
        </row>
        <row r="410">
          <cell r="F410" t="str">
            <v>Equipos de Cómputo</v>
          </cell>
          <cell r="G410">
            <v>200000</v>
          </cell>
          <cell r="H410">
            <v>100000</v>
          </cell>
          <cell r="I410">
            <v>500000</v>
          </cell>
          <cell r="J410">
            <v>350000</v>
          </cell>
          <cell r="K410"/>
          <cell r="L410"/>
          <cell r="M410">
            <v>2245097.5299999998</v>
          </cell>
          <cell r="N410">
            <v>3395097.53</v>
          </cell>
        </row>
        <row r="411">
          <cell r="F411" t="str">
            <v>Electrodomesticos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80197.710000000006</v>
          </cell>
          <cell r="N411">
            <v>80197.710000000006</v>
          </cell>
        </row>
        <row r="412">
          <cell r="F412" t="str">
            <v>Electrodomesticos</v>
          </cell>
          <cell r="G412"/>
          <cell r="H412"/>
          <cell r="I412"/>
          <cell r="J412"/>
          <cell r="K412"/>
          <cell r="L412"/>
          <cell r="M412">
            <v>80197.710000000006</v>
          </cell>
          <cell r="N412">
            <v>80197.710000000006</v>
          </cell>
        </row>
        <row r="413">
          <cell r="F413" t="str">
            <v>Otros mobiliarios y equipos no identificados precedentemente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F414" t="str">
            <v>Otros mobiliarios y equipos no identificados precedentemente</v>
          </cell>
          <cell r="G414"/>
          <cell r="H414"/>
          <cell r="I414"/>
          <cell r="J414"/>
          <cell r="K414"/>
          <cell r="L414"/>
          <cell r="M414"/>
          <cell r="N414">
            <v>0</v>
          </cell>
        </row>
        <row r="415">
          <cell r="F415" t="str">
            <v>Mobiliario y Equipo Educacional y Recreativo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3000000</v>
          </cell>
          <cell r="N415">
            <v>3000000</v>
          </cell>
        </row>
        <row r="416">
          <cell r="F416" t="str">
            <v>Equipos y aparatos audiovisuales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3000000</v>
          </cell>
          <cell r="N416">
            <v>3000000</v>
          </cell>
        </row>
        <row r="417">
          <cell r="F417" t="str">
            <v>Equipos y aparatos audiovisuales</v>
          </cell>
          <cell r="G417"/>
          <cell r="H417"/>
          <cell r="I417"/>
          <cell r="J417"/>
          <cell r="K417"/>
          <cell r="L417"/>
          <cell r="M417">
            <v>3000000</v>
          </cell>
          <cell r="N417">
            <v>3000000</v>
          </cell>
        </row>
        <row r="418">
          <cell r="F418" t="str">
            <v>Aparatos deportivos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F419" t="str">
            <v>Aparatos deportivos</v>
          </cell>
          <cell r="G419"/>
          <cell r="H419"/>
          <cell r="I419"/>
          <cell r="J419"/>
          <cell r="K419"/>
          <cell r="L419"/>
          <cell r="M419"/>
          <cell r="N419">
            <v>0</v>
          </cell>
        </row>
        <row r="420">
          <cell r="F420" t="str">
            <v>Cámaras fotográficas y de video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F421" t="str">
            <v>Cámaras fotográficas y de video</v>
          </cell>
          <cell r="G421"/>
          <cell r="H421"/>
          <cell r="I421"/>
          <cell r="J421"/>
          <cell r="K421"/>
          <cell r="L421"/>
          <cell r="M421"/>
          <cell r="N421">
            <v>0</v>
          </cell>
        </row>
        <row r="422">
          <cell r="F422" t="str">
            <v>Equipos recreativos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F423" t="str">
            <v>Equipos recreativos</v>
          </cell>
          <cell r="G423"/>
          <cell r="H423"/>
          <cell r="I423"/>
          <cell r="J423"/>
          <cell r="K423"/>
          <cell r="L423"/>
          <cell r="M423"/>
          <cell r="N423">
            <v>0</v>
          </cell>
        </row>
        <row r="424">
          <cell r="F424" t="str">
            <v>Equipo e Instrumental, Científico Y Laboratorio</v>
          </cell>
          <cell r="G424">
            <v>0</v>
          </cell>
          <cell r="H424">
            <v>0</v>
          </cell>
          <cell r="I424">
            <v>20000000</v>
          </cell>
          <cell r="J424">
            <v>5070468.57</v>
          </cell>
          <cell r="K424">
            <v>17034175.859999999</v>
          </cell>
          <cell r="L424">
            <v>0</v>
          </cell>
          <cell r="M424">
            <v>0</v>
          </cell>
          <cell r="N424">
            <v>42104644.43</v>
          </cell>
        </row>
        <row r="425">
          <cell r="F425" t="str">
            <v>Equipo médico y de laboratorio</v>
          </cell>
          <cell r="G425">
            <v>0</v>
          </cell>
          <cell r="H425">
            <v>0</v>
          </cell>
          <cell r="I425">
            <v>20000000</v>
          </cell>
          <cell r="J425">
            <v>5000000</v>
          </cell>
          <cell r="K425">
            <v>16934175.859999999</v>
          </cell>
          <cell r="L425">
            <v>0</v>
          </cell>
          <cell r="M425">
            <v>0</v>
          </cell>
          <cell r="N425">
            <v>41934175.859999999</v>
          </cell>
        </row>
        <row r="426">
          <cell r="F426" t="str">
            <v>Equipo médico y de laboratorio</v>
          </cell>
          <cell r="G426"/>
          <cell r="H426"/>
          <cell r="I426">
            <v>20000000</v>
          </cell>
          <cell r="J426">
            <v>5000000</v>
          </cell>
          <cell r="K426">
            <v>16934175.859999999</v>
          </cell>
          <cell r="L426"/>
          <cell r="M426"/>
          <cell r="N426">
            <v>41934175.859999999</v>
          </cell>
        </row>
        <row r="427">
          <cell r="F427" t="str">
            <v>Instrumental médico y de laboratorio</v>
          </cell>
          <cell r="G427">
            <v>0</v>
          </cell>
          <cell r="H427">
            <v>0</v>
          </cell>
          <cell r="I427">
            <v>0</v>
          </cell>
          <cell r="J427">
            <v>70468.570000000007</v>
          </cell>
          <cell r="K427">
            <v>100000</v>
          </cell>
          <cell r="L427">
            <v>0</v>
          </cell>
          <cell r="M427">
            <v>0</v>
          </cell>
          <cell r="N427">
            <v>170468.57</v>
          </cell>
        </row>
        <row r="428">
          <cell r="F428" t="str">
            <v>Instrumental médico y de laboratorio</v>
          </cell>
          <cell r="G428"/>
          <cell r="H428"/>
          <cell r="I428"/>
          <cell r="J428">
            <v>70468.570000000007</v>
          </cell>
          <cell r="K428">
            <v>100000</v>
          </cell>
          <cell r="L428"/>
          <cell r="M428"/>
          <cell r="N428">
            <v>170468.57</v>
          </cell>
        </row>
        <row r="429">
          <cell r="F429" t="str">
            <v>Equipo veterinario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F430" t="str">
            <v>Equipo veterinario</v>
          </cell>
          <cell r="G430"/>
          <cell r="H430"/>
          <cell r="I430"/>
          <cell r="J430"/>
          <cell r="K430"/>
          <cell r="L430"/>
          <cell r="M430"/>
          <cell r="N430">
            <v>0</v>
          </cell>
        </row>
        <row r="431">
          <cell r="F431" t="str">
            <v>Equipo Meteriológico y sismológico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F432" t="str">
            <v>Equipo Meteriológico y sismológico</v>
          </cell>
          <cell r="G432"/>
          <cell r="H432"/>
          <cell r="I432"/>
          <cell r="J432"/>
          <cell r="K432"/>
          <cell r="L432"/>
          <cell r="M432"/>
          <cell r="N432">
            <v>0</v>
          </cell>
        </row>
        <row r="433">
          <cell r="F433" t="str">
            <v>Vehículos y Equipo de Transporte, Tracción y Elevación</v>
          </cell>
          <cell r="G433">
            <v>0</v>
          </cell>
          <cell r="H433">
            <v>4100000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2298211.86</v>
          </cell>
          <cell r="N433">
            <v>6398211.8599999994</v>
          </cell>
        </row>
        <row r="434">
          <cell r="F434" t="str">
            <v>Automóviles y camiones</v>
          </cell>
          <cell r="G434">
            <v>0</v>
          </cell>
          <cell r="H434">
            <v>4100000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2298211.86</v>
          </cell>
          <cell r="N434">
            <v>6398211.8599999994</v>
          </cell>
        </row>
        <row r="435">
          <cell r="F435" t="str">
            <v>Automóviles y camiones</v>
          </cell>
          <cell r="G435"/>
          <cell r="H435">
            <v>4100000</v>
          </cell>
          <cell r="I435"/>
          <cell r="J435"/>
          <cell r="K435"/>
          <cell r="L435"/>
          <cell r="M435">
            <v>2298211.86</v>
          </cell>
          <cell r="N435">
            <v>6398211.8599999994</v>
          </cell>
        </row>
        <row r="436">
          <cell r="F436" t="str">
            <v>Carrocerías y remolques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F437" t="str">
            <v>Carrocerías y remolques</v>
          </cell>
          <cell r="G437"/>
          <cell r="H437"/>
          <cell r="I437"/>
          <cell r="J437"/>
          <cell r="K437"/>
          <cell r="L437"/>
          <cell r="M437"/>
          <cell r="N437">
            <v>0</v>
          </cell>
        </row>
        <row r="438">
          <cell r="F438" t="str">
            <v>Otros equipos de transporte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F439" t="str">
            <v>Otros equipos de transporte</v>
          </cell>
          <cell r="G439"/>
          <cell r="H439"/>
          <cell r="I439"/>
          <cell r="J439"/>
          <cell r="K439"/>
          <cell r="L439"/>
          <cell r="M439"/>
          <cell r="N439">
            <v>0</v>
          </cell>
        </row>
        <row r="440">
          <cell r="F440" t="str">
            <v>Maquinaria, Otros Equipos y Herramientas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27200000</v>
          </cell>
          <cell r="N440">
            <v>27200000</v>
          </cell>
        </row>
        <row r="441">
          <cell r="F441" t="str">
            <v>Maquinaria y equipo industrial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1200000</v>
          </cell>
          <cell r="N441">
            <v>1200000</v>
          </cell>
        </row>
        <row r="442">
          <cell r="F442" t="str">
            <v>Maquinaria y equipo industrial</v>
          </cell>
          <cell r="G442"/>
          <cell r="H442"/>
          <cell r="I442"/>
          <cell r="J442"/>
          <cell r="K442"/>
          <cell r="L442"/>
          <cell r="M442">
            <v>1200000</v>
          </cell>
          <cell r="N442">
            <v>1200000</v>
          </cell>
        </row>
        <row r="443">
          <cell r="F443" t="str">
            <v>Maquinaria y equipo de construcción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F444" t="str">
            <v>Maquinaria y equipo de construcción</v>
          </cell>
          <cell r="G444"/>
          <cell r="H444"/>
          <cell r="I444"/>
          <cell r="J444"/>
          <cell r="K444"/>
          <cell r="L444"/>
          <cell r="M444"/>
          <cell r="N444">
            <v>0</v>
          </cell>
        </row>
        <row r="445">
          <cell r="F445" t="str">
            <v>Sistemas de aire acondicionado, calefacción y refrigeración industrial y comercial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20500000</v>
          </cell>
          <cell r="N445">
            <v>20500000</v>
          </cell>
        </row>
        <row r="446">
          <cell r="F446" t="str">
            <v>Sistemas de aire acondicionado, calefacción y refrigeración industrial y comercial</v>
          </cell>
          <cell r="G446"/>
          <cell r="H446"/>
          <cell r="I446"/>
          <cell r="J446"/>
          <cell r="K446"/>
          <cell r="L446"/>
          <cell r="M446">
            <v>20500000</v>
          </cell>
          <cell r="N446">
            <v>20500000</v>
          </cell>
        </row>
        <row r="447">
          <cell r="F447" t="str">
            <v>Equipo de comunicación, telecomunicaciones y señalamiento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F448" t="str">
            <v>Equipo de comunicación, telecomunicaciones y señalamiento</v>
          </cell>
          <cell r="G448"/>
          <cell r="H448"/>
          <cell r="I448"/>
          <cell r="J448"/>
          <cell r="K448"/>
          <cell r="L448"/>
          <cell r="M448"/>
          <cell r="N448">
            <v>0</v>
          </cell>
        </row>
        <row r="449">
          <cell r="F449" t="str">
            <v>Equipo de generación eléctrica, aparatos y accesorios eléctricos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5500000</v>
          </cell>
          <cell r="N449">
            <v>5500000</v>
          </cell>
        </row>
        <row r="450">
          <cell r="F450" t="str">
            <v>Equipo de generación eléctrica, aparatos y accesorios eléctricos</v>
          </cell>
          <cell r="G450"/>
          <cell r="H450"/>
          <cell r="I450"/>
          <cell r="J450"/>
          <cell r="K450"/>
          <cell r="L450"/>
          <cell r="M450">
            <v>5500000</v>
          </cell>
          <cell r="N450">
            <v>5500000</v>
          </cell>
        </row>
        <row r="451">
          <cell r="F451" t="str">
            <v>Herramientas y máquinas-herramientas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/>
          <cell r="N451">
            <v>0</v>
          </cell>
        </row>
        <row r="452">
          <cell r="F452" t="str">
            <v>Herramientas y máquinas-herramientas</v>
          </cell>
          <cell r="G452"/>
          <cell r="H452"/>
          <cell r="I452"/>
          <cell r="J452"/>
          <cell r="K452"/>
          <cell r="L452"/>
          <cell r="M452"/>
          <cell r="N452">
            <v>0</v>
          </cell>
        </row>
        <row r="453">
          <cell r="F453" t="str">
            <v>Otros equipos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F454" t="str">
            <v>Otros equipos</v>
          </cell>
          <cell r="G454"/>
          <cell r="H454"/>
          <cell r="I454"/>
          <cell r="J454"/>
          <cell r="K454"/>
          <cell r="L454"/>
          <cell r="M454"/>
          <cell r="N454">
            <v>0</v>
          </cell>
        </row>
        <row r="455">
          <cell r="F455" t="str">
            <v>Equipos de defensa y seguridad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F456" t="str">
            <v>Equipos de defensa de defensa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F457" t="str">
            <v>Equipos de defensa de defensa</v>
          </cell>
          <cell r="G457"/>
          <cell r="H457"/>
          <cell r="I457"/>
          <cell r="J457"/>
          <cell r="K457"/>
          <cell r="L457"/>
          <cell r="M457"/>
          <cell r="N457">
            <v>0</v>
          </cell>
        </row>
        <row r="458">
          <cell r="F458" t="str">
            <v>Equipos de seguridad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F459" t="str">
            <v>Equipos de seguridad</v>
          </cell>
          <cell r="G459"/>
          <cell r="H459"/>
          <cell r="I459"/>
          <cell r="J459"/>
          <cell r="K459"/>
          <cell r="L459"/>
          <cell r="M459"/>
          <cell r="N459">
            <v>0</v>
          </cell>
        </row>
        <row r="460">
          <cell r="F460" t="str">
            <v>Bienes Intangibles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513747.21</v>
          </cell>
          <cell r="N460">
            <v>513747.21</v>
          </cell>
        </row>
        <row r="461">
          <cell r="F461" t="str">
            <v>Investigación y desarrollo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513747.21</v>
          </cell>
          <cell r="N461">
            <v>513747.21</v>
          </cell>
        </row>
        <row r="462">
          <cell r="F462" t="str">
            <v>Investigación y desarrollo</v>
          </cell>
          <cell r="G462"/>
          <cell r="H462"/>
          <cell r="I462"/>
          <cell r="J462"/>
          <cell r="K462"/>
          <cell r="L462"/>
          <cell r="M462">
            <v>513747.21</v>
          </cell>
          <cell r="N462">
            <v>513747.21</v>
          </cell>
        </row>
        <row r="463">
          <cell r="F463" t="str">
            <v>Programas de informática y base de datos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F464" t="str">
            <v>Programas de informática</v>
          </cell>
          <cell r="G464"/>
          <cell r="H464"/>
          <cell r="I464"/>
          <cell r="J464"/>
          <cell r="K464"/>
          <cell r="L464"/>
          <cell r="M464"/>
          <cell r="N464">
            <v>0</v>
          </cell>
        </row>
        <row r="465">
          <cell r="F465" t="str">
            <v>Base de datos</v>
          </cell>
          <cell r="G465"/>
          <cell r="H465"/>
          <cell r="I465"/>
          <cell r="J465"/>
          <cell r="K465"/>
          <cell r="L465"/>
          <cell r="M465"/>
          <cell r="N465">
            <v>0</v>
          </cell>
        </row>
        <row r="466">
          <cell r="F466" t="str">
            <v>Estudios de preinversión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F467" t="str">
            <v>Estudios de preinversión</v>
          </cell>
          <cell r="G467"/>
          <cell r="H467"/>
          <cell r="I467"/>
          <cell r="J467"/>
          <cell r="K467"/>
          <cell r="L467"/>
          <cell r="M467"/>
          <cell r="N467">
            <v>0</v>
          </cell>
        </row>
        <row r="468">
          <cell r="F468" t="str">
            <v>Marcas y patentes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F469" t="str">
            <v>Marcas y patentes</v>
          </cell>
          <cell r="G469"/>
          <cell r="H469"/>
          <cell r="I469"/>
          <cell r="J469"/>
          <cell r="K469"/>
          <cell r="L469"/>
          <cell r="M469"/>
          <cell r="N469">
            <v>0</v>
          </cell>
        </row>
        <row r="470">
          <cell r="F470" t="str">
            <v>Concesiones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F471" t="str">
            <v>Concesiones</v>
          </cell>
          <cell r="G471"/>
          <cell r="H471"/>
          <cell r="I471"/>
          <cell r="J471"/>
          <cell r="K471"/>
          <cell r="L471"/>
          <cell r="M471"/>
          <cell r="N471">
            <v>0</v>
          </cell>
        </row>
        <row r="472">
          <cell r="F472" t="str">
            <v>Licencias informáticas e intelectuales, industriales y comerciales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F473" t="str">
            <v>Informáticas</v>
          </cell>
          <cell r="G473"/>
          <cell r="H473"/>
          <cell r="I473"/>
          <cell r="J473"/>
          <cell r="K473"/>
          <cell r="L473"/>
          <cell r="M473"/>
          <cell r="N473">
            <v>0</v>
          </cell>
        </row>
        <row r="474">
          <cell r="F474" t="str">
            <v>Intelectuales</v>
          </cell>
          <cell r="G474"/>
          <cell r="H474"/>
          <cell r="I474"/>
          <cell r="J474"/>
          <cell r="K474"/>
          <cell r="L474"/>
          <cell r="M474"/>
          <cell r="N474">
            <v>0</v>
          </cell>
        </row>
        <row r="475">
          <cell r="F475" t="str">
            <v>Industriales</v>
          </cell>
          <cell r="G475"/>
          <cell r="H475"/>
          <cell r="I475"/>
          <cell r="J475"/>
          <cell r="K475"/>
          <cell r="L475"/>
          <cell r="M475"/>
          <cell r="N475">
            <v>0</v>
          </cell>
        </row>
        <row r="476">
          <cell r="F476" t="str">
            <v>Comerciales</v>
          </cell>
          <cell r="G476"/>
          <cell r="H476"/>
          <cell r="I476"/>
          <cell r="J476"/>
          <cell r="K476"/>
          <cell r="L476"/>
          <cell r="M476"/>
          <cell r="N476">
            <v>0</v>
          </cell>
        </row>
        <row r="477">
          <cell r="F477" t="str">
            <v>Otros activos intangibles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F478" t="str">
            <v>Otros activos intangibles</v>
          </cell>
          <cell r="G478"/>
          <cell r="H478"/>
          <cell r="I478"/>
          <cell r="J478"/>
          <cell r="K478"/>
          <cell r="L478"/>
          <cell r="M478"/>
          <cell r="N478">
            <v>0</v>
          </cell>
        </row>
        <row r="479">
          <cell r="F479" t="str">
            <v>Edificios y estructuras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F480" t="str">
            <v>Edificios residenciales ( Viviendas )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F481" t="str">
            <v>Edificios residenciales ( Viviendas )</v>
          </cell>
          <cell r="G481"/>
          <cell r="H481"/>
          <cell r="I481"/>
          <cell r="J481"/>
          <cell r="K481"/>
          <cell r="L481"/>
          <cell r="M481"/>
          <cell r="N481">
            <v>0</v>
          </cell>
        </row>
        <row r="482">
          <cell r="F482" t="str">
            <v>Edificios No Residenciales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F483" t="str">
            <v>Edificios No Residenciales</v>
          </cell>
          <cell r="G483"/>
          <cell r="H483"/>
          <cell r="I483"/>
          <cell r="J483"/>
          <cell r="K483"/>
          <cell r="L483"/>
          <cell r="M483"/>
          <cell r="N483">
            <v>0</v>
          </cell>
        </row>
        <row r="484">
          <cell r="F484" t="str">
            <v>Otras estructuras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F485" t="str">
            <v>Otras estructuras</v>
          </cell>
          <cell r="G485"/>
          <cell r="H485"/>
          <cell r="I485"/>
          <cell r="J485"/>
          <cell r="K485"/>
          <cell r="L485"/>
          <cell r="M485"/>
          <cell r="N485">
            <v>0</v>
          </cell>
        </row>
        <row r="486">
          <cell r="F486" t="str">
            <v>Obras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2614957.25</v>
          </cell>
          <cell r="N486">
            <v>2614957.25</v>
          </cell>
        </row>
        <row r="487">
          <cell r="F487" t="str">
            <v>Obras En Edificaciones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F488" t="str">
            <v>Obras para edificación residencial (viviendas)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F489" t="str">
            <v>Obras para edificación residencial (viviendas)</v>
          </cell>
          <cell r="G489"/>
          <cell r="H489"/>
          <cell r="I489"/>
          <cell r="J489"/>
          <cell r="K489"/>
          <cell r="L489"/>
          <cell r="M489"/>
          <cell r="N489">
            <v>0</v>
          </cell>
        </row>
        <row r="490">
          <cell r="F490" t="str">
            <v>Obras para edificación no residencial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F491" t="str">
            <v>Obras para edificación no residencial</v>
          </cell>
          <cell r="G491"/>
          <cell r="H491"/>
          <cell r="I491"/>
          <cell r="J491"/>
          <cell r="K491"/>
          <cell r="L491"/>
          <cell r="M491"/>
          <cell r="N491">
            <v>0</v>
          </cell>
        </row>
        <row r="492">
          <cell r="F492" t="str">
            <v>Obras para edificación de otras estructuras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F493" t="str">
            <v>Obras para edificación de otras estructuras</v>
          </cell>
          <cell r="G493"/>
          <cell r="H493"/>
          <cell r="I493"/>
          <cell r="J493"/>
          <cell r="K493"/>
          <cell r="L493"/>
          <cell r="M493"/>
          <cell r="N493">
            <v>0</v>
          </cell>
        </row>
        <row r="494">
          <cell r="F494" t="str">
            <v>Mejoras de tierras y terrenos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F495" t="str">
            <v>Mejoras de tierras y terrenos</v>
          </cell>
          <cell r="G495"/>
          <cell r="H495"/>
          <cell r="I495"/>
          <cell r="J495"/>
          <cell r="K495"/>
          <cell r="L495"/>
          <cell r="M495"/>
          <cell r="N495">
            <v>0</v>
          </cell>
        </row>
        <row r="496">
          <cell r="F496" t="str">
            <v>Supervisión e inspección de obras en edificaciones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F497" t="str">
            <v>Supervisión e inspección de obras en edificaciones</v>
          </cell>
          <cell r="G497"/>
          <cell r="H497"/>
          <cell r="I497"/>
          <cell r="J497"/>
          <cell r="K497"/>
          <cell r="L497"/>
          <cell r="M497"/>
          <cell r="N497">
            <v>0</v>
          </cell>
        </row>
        <row r="498">
          <cell r="F498" t="str">
            <v>Infraestructura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2614957.25</v>
          </cell>
          <cell r="N498">
            <v>2614957.25</v>
          </cell>
        </row>
        <row r="499">
          <cell r="F499" t="str">
            <v>Obras Hidráulicas Y Sanitarias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2614957.25</v>
          </cell>
          <cell r="N499">
            <v>2614957.25</v>
          </cell>
        </row>
        <row r="500">
          <cell r="F500" t="str">
            <v>Obras Hidráulicas Y Sanitarias</v>
          </cell>
          <cell r="G500"/>
          <cell r="H500"/>
          <cell r="I500"/>
          <cell r="J500"/>
          <cell r="K500"/>
          <cell r="L500"/>
          <cell r="M500">
            <v>2614957.25</v>
          </cell>
          <cell r="N500">
            <v>2614957.25</v>
          </cell>
        </row>
        <row r="501">
          <cell r="F501" t="str">
            <v>Obras de Energía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F502" t="str">
            <v>Obras de Energía</v>
          </cell>
          <cell r="G502"/>
          <cell r="H502"/>
          <cell r="I502"/>
          <cell r="J502"/>
          <cell r="K502"/>
          <cell r="L502"/>
          <cell r="M502"/>
          <cell r="N502">
            <v>0</v>
          </cell>
        </row>
        <row r="503">
          <cell r="F503" t="str">
            <v>Obras de telecomunicaciones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F504" t="str">
            <v>Obras de telecomunicaciones</v>
          </cell>
          <cell r="G504"/>
          <cell r="H504"/>
          <cell r="I504"/>
          <cell r="J504"/>
          <cell r="K504"/>
          <cell r="L504"/>
          <cell r="M504"/>
          <cell r="N504">
            <v>0</v>
          </cell>
        </row>
        <row r="505">
          <cell r="F505" t="str">
            <v>Infraestructura terrestre y obras anexas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F506" t="str">
            <v>Infraestructura terrestre y obras anexas</v>
          </cell>
          <cell r="G506"/>
          <cell r="H506"/>
          <cell r="I506"/>
          <cell r="J506"/>
          <cell r="K506"/>
          <cell r="L506"/>
          <cell r="M506"/>
          <cell r="N506">
            <v>0</v>
          </cell>
        </row>
        <row r="507">
          <cell r="F507" t="str">
            <v>Obras urbanísticas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F508" t="str">
            <v>Obras urbanísticas</v>
          </cell>
          <cell r="G508"/>
          <cell r="H508"/>
          <cell r="I508"/>
          <cell r="J508"/>
          <cell r="K508"/>
          <cell r="L508"/>
          <cell r="M508"/>
          <cell r="N508">
            <v>0</v>
          </cell>
        </row>
        <row r="509">
          <cell r="F509" t="str">
            <v>Obras en cementerios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F510" t="str">
            <v>Obras en cementerios</v>
          </cell>
          <cell r="G510"/>
          <cell r="H510"/>
          <cell r="I510"/>
          <cell r="J510"/>
          <cell r="K510"/>
          <cell r="L510"/>
          <cell r="M510"/>
          <cell r="N510">
            <v>0</v>
          </cell>
        </row>
        <row r="511">
          <cell r="F511" t="str">
            <v>Construcciones En Bienes Concesionados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F512" t="str">
            <v>Construcciones en bienes de uso público concesionados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F513" t="str">
            <v>Construcciones en bienes de uso público concesionados</v>
          </cell>
          <cell r="G513"/>
          <cell r="H513"/>
          <cell r="I513"/>
          <cell r="J513"/>
          <cell r="K513"/>
          <cell r="L513"/>
          <cell r="M513"/>
          <cell r="N513">
            <v>0</v>
          </cell>
        </row>
        <row r="514">
          <cell r="F514" t="str">
            <v>Construcciones en bienes de uso privado concesionados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F515" t="str">
            <v>Construcciones en bienes de uso privado concesionados</v>
          </cell>
          <cell r="G515"/>
          <cell r="H515"/>
          <cell r="I515"/>
          <cell r="J515"/>
          <cell r="K515"/>
          <cell r="L515"/>
          <cell r="M515"/>
          <cell r="N515">
            <v>0</v>
          </cell>
        </row>
        <row r="516">
          <cell r="F516"/>
          <cell r="G516"/>
          <cell r="H516"/>
          <cell r="I516"/>
          <cell r="J516"/>
          <cell r="K516"/>
          <cell r="L516"/>
          <cell r="M516"/>
          <cell r="N516"/>
        </row>
        <row r="517">
          <cell r="F517"/>
          <cell r="G517"/>
          <cell r="H517"/>
          <cell r="I517"/>
          <cell r="J517"/>
          <cell r="K517"/>
          <cell r="L517"/>
          <cell r="M517"/>
          <cell r="N517"/>
        </row>
        <row r="518">
          <cell r="F518"/>
          <cell r="G518"/>
          <cell r="H518"/>
          <cell r="I518"/>
          <cell r="J518"/>
          <cell r="K518"/>
          <cell r="L518"/>
          <cell r="M518"/>
          <cell r="N518"/>
        </row>
        <row r="519">
          <cell r="F519"/>
          <cell r="G519"/>
          <cell r="H519"/>
          <cell r="I519"/>
          <cell r="J519"/>
          <cell r="K519"/>
          <cell r="L519"/>
          <cell r="M519"/>
          <cell r="N519"/>
        </row>
        <row r="520">
          <cell r="F520"/>
          <cell r="G520"/>
          <cell r="H520"/>
          <cell r="I520"/>
          <cell r="J520"/>
          <cell r="K520"/>
          <cell r="L520"/>
          <cell r="M520"/>
          <cell r="N520"/>
        </row>
        <row r="521">
          <cell r="F521"/>
          <cell r="G521"/>
          <cell r="H521"/>
          <cell r="I521"/>
          <cell r="J521"/>
          <cell r="K521"/>
          <cell r="L521"/>
          <cell r="M521"/>
          <cell r="N521"/>
        </row>
        <row r="522">
          <cell r="F522"/>
          <cell r="G522"/>
          <cell r="H522"/>
          <cell r="I522"/>
          <cell r="J522"/>
          <cell r="K522"/>
          <cell r="L522"/>
          <cell r="M522"/>
          <cell r="N522"/>
        </row>
        <row r="523">
          <cell r="F523"/>
          <cell r="G523"/>
          <cell r="H523"/>
          <cell r="I523"/>
          <cell r="J523"/>
          <cell r="K523"/>
          <cell r="L523"/>
          <cell r="M523"/>
          <cell r="N523"/>
        </row>
        <row r="524">
          <cell r="F524"/>
          <cell r="G524"/>
          <cell r="H524"/>
          <cell r="I524"/>
          <cell r="J524"/>
          <cell r="K524"/>
          <cell r="L524"/>
          <cell r="M524"/>
          <cell r="N524"/>
        </row>
        <row r="525">
          <cell r="F525"/>
          <cell r="G525"/>
          <cell r="H525"/>
          <cell r="I525"/>
          <cell r="J525"/>
          <cell r="K525"/>
          <cell r="L525"/>
          <cell r="M525"/>
          <cell r="N525"/>
        </row>
        <row r="526">
          <cell r="F526"/>
          <cell r="G526"/>
          <cell r="H526"/>
          <cell r="I526"/>
          <cell r="J526"/>
          <cell r="K526"/>
          <cell r="L526"/>
          <cell r="M526"/>
          <cell r="N526"/>
        </row>
        <row r="527">
          <cell r="F527"/>
          <cell r="G527"/>
          <cell r="H527"/>
          <cell r="I527"/>
          <cell r="J527"/>
          <cell r="K527"/>
          <cell r="L527"/>
          <cell r="M527"/>
          <cell r="N527"/>
        </row>
        <row r="528">
          <cell r="F528"/>
          <cell r="G528"/>
          <cell r="H528"/>
          <cell r="I528"/>
          <cell r="J528"/>
          <cell r="K528"/>
          <cell r="L528"/>
          <cell r="M528"/>
          <cell r="N528"/>
        </row>
        <row r="529">
          <cell r="F529"/>
          <cell r="G529"/>
          <cell r="H529"/>
          <cell r="I529"/>
          <cell r="J529"/>
          <cell r="K529"/>
          <cell r="L529"/>
          <cell r="M529"/>
          <cell r="N529"/>
        </row>
        <row r="530">
          <cell r="F530"/>
          <cell r="G530"/>
          <cell r="H530"/>
          <cell r="I530"/>
          <cell r="J530"/>
          <cell r="K530"/>
          <cell r="L530"/>
          <cell r="M530"/>
          <cell r="N530"/>
        </row>
        <row r="531">
          <cell r="F531"/>
          <cell r="G531"/>
          <cell r="H531"/>
          <cell r="I531"/>
          <cell r="J531"/>
          <cell r="K531"/>
          <cell r="L531"/>
          <cell r="M531"/>
          <cell r="N531"/>
        </row>
        <row r="532">
          <cell r="F532"/>
          <cell r="G532"/>
          <cell r="H532"/>
          <cell r="I532"/>
          <cell r="J532"/>
          <cell r="K532"/>
          <cell r="L532"/>
          <cell r="M532"/>
          <cell r="N532"/>
        </row>
        <row r="533">
          <cell r="F533"/>
          <cell r="G533"/>
          <cell r="H533"/>
          <cell r="I533"/>
          <cell r="J533"/>
          <cell r="K533"/>
          <cell r="L533"/>
          <cell r="M533"/>
          <cell r="N533"/>
        </row>
        <row r="534">
          <cell r="F534"/>
          <cell r="G534"/>
          <cell r="H534"/>
          <cell r="I534"/>
          <cell r="J534"/>
          <cell r="K534"/>
          <cell r="L534"/>
          <cell r="M534"/>
          <cell r="N534"/>
        </row>
        <row r="535">
          <cell r="F535"/>
          <cell r="G535"/>
          <cell r="H535"/>
          <cell r="I535"/>
          <cell r="J535"/>
          <cell r="K535"/>
          <cell r="L535"/>
          <cell r="M535"/>
          <cell r="N535"/>
        </row>
        <row r="536">
          <cell r="F536"/>
          <cell r="G536"/>
          <cell r="H536"/>
          <cell r="I536"/>
          <cell r="J536"/>
          <cell r="K536"/>
          <cell r="L536"/>
          <cell r="M536"/>
          <cell r="N536"/>
        </row>
        <row r="537">
          <cell r="F537"/>
          <cell r="G537"/>
          <cell r="H537"/>
          <cell r="I537"/>
          <cell r="J537"/>
          <cell r="K537"/>
          <cell r="L537"/>
          <cell r="M537"/>
          <cell r="N537"/>
        </row>
        <row r="538">
          <cell r="F538"/>
          <cell r="G538"/>
          <cell r="H538"/>
          <cell r="I538"/>
          <cell r="J538"/>
          <cell r="K538"/>
          <cell r="L538"/>
          <cell r="M538"/>
          <cell r="N538"/>
        </row>
        <row r="539">
          <cell r="F539"/>
          <cell r="G539"/>
          <cell r="H539"/>
          <cell r="I539"/>
          <cell r="J539"/>
          <cell r="K539"/>
          <cell r="L539"/>
          <cell r="M539"/>
          <cell r="N539"/>
        </row>
        <row r="540">
          <cell r="F540"/>
          <cell r="G540"/>
          <cell r="H540"/>
          <cell r="I540"/>
          <cell r="J540"/>
          <cell r="K540"/>
          <cell r="L540"/>
          <cell r="M540"/>
          <cell r="N540"/>
        </row>
        <row r="541">
          <cell r="F541"/>
          <cell r="G541"/>
          <cell r="H541"/>
          <cell r="I541"/>
          <cell r="J541"/>
          <cell r="K541"/>
          <cell r="L541"/>
          <cell r="M541"/>
          <cell r="N541"/>
        </row>
        <row r="542">
          <cell r="F542"/>
          <cell r="G542"/>
          <cell r="H542"/>
          <cell r="I542"/>
          <cell r="J542"/>
          <cell r="K542"/>
          <cell r="L542"/>
          <cell r="M542"/>
          <cell r="N542"/>
        </row>
        <row r="543">
          <cell r="F543"/>
          <cell r="G543"/>
          <cell r="H543"/>
          <cell r="I543"/>
          <cell r="J543"/>
          <cell r="K543"/>
          <cell r="L543"/>
          <cell r="M543"/>
          <cell r="N543"/>
        </row>
        <row r="544">
          <cell r="F544"/>
          <cell r="G544"/>
          <cell r="H544"/>
          <cell r="I544"/>
          <cell r="J544"/>
          <cell r="K544"/>
          <cell r="L544"/>
          <cell r="M544"/>
          <cell r="N544"/>
        </row>
        <row r="545">
          <cell r="F545"/>
          <cell r="G545"/>
          <cell r="H545"/>
          <cell r="I545"/>
          <cell r="J545"/>
          <cell r="K545"/>
          <cell r="L545"/>
          <cell r="M545"/>
          <cell r="N545"/>
        </row>
        <row r="546">
          <cell r="F546"/>
          <cell r="G546"/>
          <cell r="H546"/>
          <cell r="I546"/>
          <cell r="J546"/>
          <cell r="K546"/>
          <cell r="L546"/>
          <cell r="M546"/>
          <cell r="N546"/>
        </row>
        <row r="547">
          <cell r="F547"/>
          <cell r="G547"/>
          <cell r="H547"/>
          <cell r="I547"/>
          <cell r="J547"/>
          <cell r="K547"/>
          <cell r="L547"/>
          <cell r="M547"/>
          <cell r="N547"/>
        </row>
        <row r="548">
          <cell r="F548"/>
          <cell r="G548"/>
          <cell r="H548"/>
          <cell r="I548"/>
          <cell r="J548"/>
          <cell r="K548"/>
          <cell r="L548"/>
          <cell r="M548"/>
          <cell r="N548"/>
        </row>
        <row r="549">
          <cell r="F549"/>
          <cell r="G549"/>
          <cell r="H549"/>
          <cell r="I549"/>
          <cell r="J549"/>
          <cell r="K549"/>
          <cell r="L549"/>
          <cell r="M549"/>
          <cell r="N549"/>
        </row>
        <row r="550">
          <cell r="F550"/>
          <cell r="G550"/>
          <cell r="H550"/>
          <cell r="I550"/>
          <cell r="J550"/>
          <cell r="K550"/>
          <cell r="L550"/>
          <cell r="M550"/>
          <cell r="N550"/>
        </row>
        <row r="551">
          <cell r="F551"/>
          <cell r="G551"/>
          <cell r="H551"/>
          <cell r="I551"/>
          <cell r="J551"/>
          <cell r="K551"/>
          <cell r="L551"/>
          <cell r="M551"/>
          <cell r="N551"/>
        </row>
        <row r="552">
          <cell r="F552"/>
          <cell r="G552"/>
          <cell r="H552"/>
          <cell r="I552"/>
          <cell r="J552"/>
          <cell r="K552"/>
          <cell r="L552"/>
          <cell r="M552"/>
          <cell r="N552"/>
        </row>
        <row r="553">
          <cell r="F553"/>
          <cell r="G553"/>
          <cell r="H553"/>
          <cell r="I553"/>
          <cell r="J553"/>
          <cell r="K553"/>
          <cell r="L553"/>
          <cell r="M553"/>
          <cell r="N553"/>
        </row>
        <row r="554">
          <cell r="F554"/>
          <cell r="G554"/>
          <cell r="H554"/>
          <cell r="I554"/>
          <cell r="J554"/>
          <cell r="K554"/>
          <cell r="L554"/>
          <cell r="M554"/>
          <cell r="N554"/>
        </row>
        <row r="555">
          <cell r="F555"/>
          <cell r="G555"/>
          <cell r="H555"/>
          <cell r="I555"/>
          <cell r="J555"/>
          <cell r="K555"/>
          <cell r="L555"/>
          <cell r="M555"/>
          <cell r="N555"/>
        </row>
        <row r="556">
          <cell r="F556"/>
          <cell r="G556"/>
          <cell r="H556"/>
          <cell r="I556"/>
          <cell r="J556"/>
          <cell r="K556"/>
          <cell r="L556"/>
          <cell r="M556"/>
          <cell r="N556"/>
        </row>
        <row r="557">
          <cell r="F557"/>
          <cell r="G557"/>
          <cell r="H557"/>
          <cell r="I557"/>
          <cell r="J557"/>
          <cell r="K557"/>
          <cell r="L557"/>
          <cell r="M557"/>
          <cell r="N557"/>
        </row>
        <row r="558">
          <cell r="F558"/>
          <cell r="G558"/>
          <cell r="H558"/>
          <cell r="I558"/>
          <cell r="J558"/>
          <cell r="K558"/>
          <cell r="L558"/>
          <cell r="M558"/>
          <cell r="N558"/>
        </row>
        <row r="559">
          <cell r="F559"/>
          <cell r="G559"/>
          <cell r="H559"/>
          <cell r="I559"/>
          <cell r="J559"/>
          <cell r="K559"/>
          <cell r="L559"/>
          <cell r="M559"/>
          <cell r="N559"/>
        </row>
        <row r="560">
          <cell r="F560"/>
          <cell r="G560"/>
          <cell r="H560"/>
          <cell r="I560"/>
          <cell r="J560"/>
          <cell r="K560"/>
          <cell r="L560"/>
          <cell r="M560"/>
          <cell r="N560"/>
        </row>
        <row r="561">
          <cell r="F561"/>
          <cell r="G561"/>
          <cell r="H561"/>
          <cell r="I561"/>
          <cell r="J561"/>
          <cell r="K561"/>
          <cell r="L561"/>
          <cell r="M561"/>
          <cell r="N561"/>
        </row>
        <row r="562">
          <cell r="F562"/>
          <cell r="G562"/>
          <cell r="H562"/>
          <cell r="I562"/>
          <cell r="J562"/>
          <cell r="K562"/>
          <cell r="L562"/>
          <cell r="M562"/>
          <cell r="N562"/>
        </row>
        <row r="563">
          <cell r="F563"/>
          <cell r="G563"/>
          <cell r="H563"/>
          <cell r="I563"/>
          <cell r="J563"/>
          <cell r="K563"/>
          <cell r="L563"/>
          <cell r="M563"/>
          <cell r="N563"/>
        </row>
        <row r="564">
          <cell r="F564"/>
          <cell r="G564"/>
          <cell r="H564"/>
          <cell r="I564"/>
          <cell r="J564"/>
          <cell r="K564"/>
          <cell r="L564"/>
          <cell r="M564"/>
          <cell r="N564"/>
        </row>
        <row r="565">
          <cell r="F565"/>
          <cell r="G565"/>
          <cell r="H565"/>
          <cell r="I565"/>
          <cell r="J565"/>
          <cell r="K565"/>
          <cell r="L565"/>
          <cell r="M565"/>
          <cell r="N565"/>
        </row>
        <row r="566">
          <cell r="F566"/>
          <cell r="G566"/>
          <cell r="H566"/>
          <cell r="I566"/>
          <cell r="J566"/>
          <cell r="K566"/>
          <cell r="L566"/>
          <cell r="M566"/>
          <cell r="N566"/>
        </row>
        <row r="567">
          <cell r="F567"/>
          <cell r="G567"/>
          <cell r="H567"/>
          <cell r="I567"/>
          <cell r="J567"/>
          <cell r="K567"/>
          <cell r="L567"/>
          <cell r="M567"/>
          <cell r="N567"/>
        </row>
        <row r="568">
          <cell r="F568"/>
          <cell r="G568"/>
          <cell r="H568"/>
          <cell r="I568"/>
          <cell r="J568"/>
          <cell r="K568"/>
          <cell r="L568"/>
          <cell r="M568"/>
          <cell r="N568"/>
        </row>
        <row r="569">
          <cell r="F569"/>
          <cell r="G569"/>
          <cell r="H569"/>
          <cell r="I569"/>
          <cell r="J569"/>
          <cell r="K569"/>
          <cell r="L569"/>
          <cell r="M569"/>
          <cell r="N569"/>
        </row>
        <row r="570">
          <cell r="F570"/>
          <cell r="G570"/>
          <cell r="H570"/>
          <cell r="I570"/>
          <cell r="J570"/>
          <cell r="K570"/>
          <cell r="L570"/>
          <cell r="M570"/>
          <cell r="N570"/>
        </row>
        <row r="571">
          <cell r="F571"/>
          <cell r="G571"/>
          <cell r="H571"/>
          <cell r="I571"/>
          <cell r="J571"/>
          <cell r="K571"/>
          <cell r="L571"/>
          <cell r="M571"/>
          <cell r="N571"/>
        </row>
        <row r="572">
          <cell r="F572"/>
          <cell r="G572"/>
          <cell r="H572"/>
          <cell r="I572"/>
          <cell r="J572"/>
          <cell r="K572"/>
          <cell r="L572"/>
          <cell r="M572"/>
          <cell r="N572"/>
        </row>
        <row r="573">
          <cell r="F573"/>
          <cell r="G573"/>
          <cell r="H573"/>
          <cell r="I573"/>
          <cell r="J573"/>
          <cell r="K573"/>
          <cell r="L573"/>
          <cell r="M573"/>
          <cell r="N573"/>
        </row>
        <row r="574">
          <cell r="F574"/>
          <cell r="G574"/>
          <cell r="H574"/>
          <cell r="I574"/>
          <cell r="J574"/>
          <cell r="K574"/>
          <cell r="L574"/>
          <cell r="M574"/>
          <cell r="N574"/>
        </row>
        <row r="575">
          <cell r="F575"/>
          <cell r="G575"/>
          <cell r="H575"/>
          <cell r="I575"/>
          <cell r="J575"/>
          <cell r="K575"/>
          <cell r="L575"/>
          <cell r="M575"/>
          <cell r="N575"/>
        </row>
        <row r="576">
          <cell r="F576"/>
          <cell r="G576"/>
          <cell r="H576"/>
          <cell r="I576"/>
          <cell r="J576"/>
          <cell r="K576"/>
          <cell r="L576"/>
          <cell r="M576"/>
          <cell r="N576"/>
        </row>
        <row r="577">
          <cell r="F577"/>
          <cell r="G577"/>
          <cell r="H577"/>
          <cell r="I577"/>
          <cell r="J577"/>
          <cell r="K577"/>
          <cell r="L577"/>
          <cell r="M577"/>
          <cell r="N577"/>
        </row>
        <row r="578">
          <cell r="F578"/>
          <cell r="G578"/>
          <cell r="H578"/>
          <cell r="I578"/>
          <cell r="J578"/>
          <cell r="K578"/>
          <cell r="L578"/>
          <cell r="M578"/>
          <cell r="N578"/>
        </row>
        <row r="579">
          <cell r="F579"/>
          <cell r="G579"/>
          <cell r="H579"/>
          <cell r="I579"/>
          <cell r="J579"/>
          <cell r="K579"/>
          <cell r="L579"/>
          <cell r="M579"/>
          <cell r="N579"/>
        </row>
        <row r="580">
          <cell r="F580"/>
          <cell r="G580"/>
          <cell r="H580"/>
          <cell r="I580"/>
          <cell r="J580"/>
          <cell r="K580"/>
          <cell r="L580"/>
          <cell r="M580"/>
          <cell r="N580"/>
        </row>
        <row r="581">
          <cell r="F581"/>
          <cell r="G581"/>
          <cell r="H581"/>
          <cell r="I581"/>
          <cell r="J581"/>
          <cell r="K581"/>
          <cell r="L581"/>
          <cell r="M581"/>
          <cell r="N581"/>
        </row>
        <row r="582">
          <cell r="F582"/>
          <cell r="G582"/>
          <cell r="H582"/>
          <cell r="I582"/>
          <cell r="J582"/>
          <cell r="K582"/>
          <cell r="L582"/>
          <cell r="M582"/>
          <cell r="N582"/>
        </row>
        <row r="583">
          <cell r="F583"/>
          <cell r="G583"/>
          <cell r="H583"/>
          <cell r="I583"/>
          <cell r="J583"/>
          <cell r="K583"/>
          <cell r="L583"/>
          <cell r="M583"/>
          <cell r="N583"/>
        </row>
        <row r="584">
          <cell r="F584"/>
          <cell r="G584"/>
          <cell r="H584"/>
          <cell r="I584"/>
          <cell r="J584"/>
          <cell r="K584"/>
          <cell r="L584"/>
          <cell r="M584"/>
          <cell r="N584"/>
        </row>
        <row r="585">
          <cell r="F585"/>
          <cell r="G585"/>
          <cell r="H585"/>
          <cell r="I585"/>
          <cell r="J585"/>
          <cell r="K585"/>
          <cell r="L585"/>
          <cell r="M585"/>
          <cell r="N585"/>
        </row>
        <row r="586">
          <cell r="F586"/>
          <cell r="G586"/>
          <cell r="H586"/>
          <cell r="I586"/>
          <cell r="J586"/>
          <cell r="K586"/>
          <cell r="L586"/>
          <cell r="M586"/>
          <cell r="N586"/>
        </row>
        <row r="587">
          <cell r="F587"/>
          <cell r="G587"/>
          <cell r="H587"/>
          <cell r="I587"/>
          <cell r="J587"/>
          <cell r="K587"/>
          <cell r="L587"/>
          <cell r="M587"/>
          <cell r="N587"/>
        </row>
        <row r="588">
          <cell r="F588"/>
          <cell r="G588"/>
          <cell r="H588"/>
          <cell r="I588"/>
          <cell r="J588"/>
          <cell r="K588"/>
          <cell r="L588"/>
          <cell r="M588"/>
          <cell r="N588"/>
        </row>
        <row r="589">
          <cell r="F589"/>
          <cell r="G589"/>
          <cell r="H589"/>
          <cell r="I589"/>
          <cell r="J589"/>
          <cell r="K589"/>
          <cell r="L589"/>
          <cell r="M589"/>
          <cell r="N589"/>
        </row>
        <row r="590">
          <cell r="F590"/>
          <cell r="G590"/>
          <cell r="H590"/>
          <cell r="I590"/>
          <cell r="J590"/>
          <cell r="K590"/>
          <cell r="L590"/>
          <cell r="M590"/>
          <cell r="N590"/>
        </row>
        <row r="591">
          <cell r="F591"/>
          <cell r="G591"/>
          <cell r="H591"/>
          <cell r="I591"/>
          <cell r="J591"/>
          <cell r="K591"/>
          <cell r="L591"/>
          <cell r="M591"/>
          <cell r="N591"/>
        </row>
        <row r="592">
          <cell r="F592"/>
          <cell r="G592"/>
          <cell r="H592"/>
          <cell r="I592"/>
          <cell r="J592"/>
          <cell r="K592"/>
          <cell r="L592"/>
          <cell r="M592"/>
          <cell r="N592"/>
        </row>
        <row r="593">
          <cell r="F593"/>
          <cell r="G593"/>
          <cell r="H593"/>
          <cell r="I593"/>
          <cell r="J593"/>
          <cell r="K593"/>
          <cell r="L593"/>
          <cell r="M593"/>
          <cell r="N593"/>
        </row>
        <row r="594">
          <cell r="F594"/>
          <cell r="G594"/>
          <cell r="H594"/>
          <cell r="I594"/>
          <cell r="J594"/>
          <cell r="K594"/>
          <cell r="L594"/>
          <cell r="M594"/>
          <cell r="N594"/>
        </row>
        <row r="595">
          <cell r="F595"/>
          <cell r="G595"/>
          <cell r="H595"/>
          <cell r="I595"/>
          <cell r="J595"/>
          <cell r="K595"/>
          <cell r="L595"/>
          <cell r="M595"/>
          <cell r="N595"/>
        </row>
        <row r="596">
          <cell r="F596"/>
          <cell r="G596"/>
          <cell r="H596"/>
          <cell r="I596"/>
          <cell r="J596"/>
          <cell r="K596"/>
          <cell r="L596"/>
          <cell r="M596"/>
          <cell r="N596"/>
        </row>
        <row r="597">
          <cell r="F597"/>
          <cell r="G597"/>
          <cell r="H597"/>
          <cell r="I597"/>
          <cell r="J597"/>
          <cell r="K597"/>
          <cell r="L597"/>
          <cell r="M597"/>
          <cell r="N597"/>
        </row>
        <row r="598">
          <cell r="F598"/>
          <cell r="G598"/>
          <cell r="H598"/>
          <cell r="I598"/>
          <cell r="J598"/>
          <cell r="K598"/>
          <cell r="L598"/>
          <cell r="M598"/>
          <cell r="N598"/>
        </row>
        <row r="599">
          <cell r="F599"/>
          <cell r="G599"/>
          <cell r="H599"/>
          <cell r="I599"/>
          <cell r="J599"/>
          <cell r="K599"/>
          <cell r="L599"/>
          <cell r="M599"/>
          <cell r="N599"/>
        </row>
        <row r="600">
          <cell r="F600"/>
          <cell r="G600"/>
          <cell r="H600"/>
          <cell r="I600"/>
          <cell r="J600"/>
          <cell r="K600"/>
          <cell r="L600"/>
          <cell r="M600"/>
          <cell r="N600"/>
        </row>
        <row r="601">
          <cell r="F601"/>
          <cell r="G601"/>
          <cell r="H601"/>
          <cell r="I601"/>
          <cell r="J601"/>
          <cell r="K601"/>
          <cell r="L601"/>
          <cell r="M601"/>
          <cell r="N601"/>
        </row>
        <row r="602">
          <cell r="F602"/>
          <cell r="G602"/>
          <cell r="H602"/>
          <cell r="I602"/>
          <cell r="J602"/>
          <cell r="K602"/>
          <cell r="L602"/>
          <cell r="M602"/>
          <cell r="N602"/>
        </row>
        <row r="603">
          <cell r="F603"/>
          <cell r="G603"/>
          <cell r="H603"/>
          <cell r="I603"/>
          <cell r="J603"/>
          <cell r="K603"/>
          <cell r="L603"/>
          <cell r="M603"/>
          <cell r="N603"/>
        </row>
        <row r="604">
          <cell r="F604"/>
          <cell r="G604"/>
          <cell r="H604"/>
          <cell r="I604"/>
          <cell r="J604"/>
          <cell r="K604"/>
          <cell r="L604"/>
          <cell r="M604"/>
          <cell r="N604"/>
        </row>
        <row r="605">
          <cell r="F605"/>
          <cell r="G605"/>
          <cell r="H605"/>
          <cell r="I605"/>
          <cell r="J605"/>
          <cell r="K605"/>
          <cell r="L605"/>
          <cell r="M605"/>
          <cell r="N605"/>
        </row>
        <row r="606">
          <cell r="F606"/>
          <cell r="G606"/>
          <cell r="H606"/>
          <cell r="I606"/>
          <cell r="J606"/>
          <cell r="K606"/>
          <cell r="L606"/>
          <cell r="M606"/>
          <cell r="N606"/>
        </row>
        <row r="607">
          <cell r="F607"/>
          <cell r="G607"/>
          <cell r="H607"/>
          <cell r="I607"/>
          <cell r="J607"/>
          <cell r="K607"/>
          <cell r="L607"/>
          <cell r="M607"/>
          <cell r="N607"/>
        </row>
        <row r="608">
          <cell r="F608"/>
          <cell r="G608"/>
          <cell r="H608"/>
          <cell r="I608"/>
          <cell r="J608"/>
          <cell r="K608"/>
          <cell r="L608"/>
          <cell r="M608"/>
          <cell r="N608"/>
        </row>
        <row r="609">
          <cell r="F609"/>
          <cell r="G609"/>
          <cell r="H609"/>
          <cell r="I609"/>
          <cell r="J609"/>
          <cell r="K609"/>
          <cell r="L609"/>
          <cell r="M609"/>
          <cell r="N609"/>
        </row>
        <row r="610">
          <cell r="F610"/>
          <cell r="G610"/>
          <cell r="H610"/>
          <cell r="I610"/>
          <cell r="J610"/>
          <cell r="K610"/>
          <cell r="L610"/>
          <cell r="M610"/>
          <cell r="N610"/>
        </row>
        <row r="611">
          <cell r="F611"/>
          <cell r="G611"/>
          <cell r="H611"/>
          <cell r="I611"/>
          <cell r="J611"/>
          <cell r="K611"/>
          <cell r="L611"/>
          <cell r="M611"/>
          <cell r="N611"/>
        </row>
        <row r="612">
          <cell r="F612"/>
          <cell r="G612"/>
          <cell r="H612"/>
          <cell r="I612"/>
          <cell r="J612"/>
          <cell r="K612"/>
          <cell r="L612"/>
          <cell r="M612"/>
          <cell r="N612"/>
        </row>
        <row r="613">
          <cell r="F613"/>
          <cell r="G613"/>
          <cell r="H613"/>
          <cell r="I613"/>
          <cell r="J613"/>
          <cell r="K613"/>
          <cell r="L613"/>
          <cell r="M613"/>
          <cell r="N613"/>
        </row>
        <row r="614">
          <cell r="F614"/>
          <cell r="G614"/>
          <cell r="H614"/>
          <cell r="I614"/>
          <cell r="J614"/>
          <cell r="K614"/>
          <cell r="L614"/>
          <cell r="M614"/>
          <cell r="N614"/>
        </row>
        <row r="615">
          <cell r="F615"/>
          <cell r="G615"/>
          <cell r="H615"/>
          <cell r="I615"/>
          <cell r="J615"/>
          <cell r="K615"/>
          <cell r="L615"/>
          <cell r="M615"/>
          <cell r="N615"/>
        </row>
        <row r="616">
          <cell r="F616"/>
          <cell r="G616"/>
          <cell r="H616"/>
          <cell r="I616"/>
          <cell r="J616"/>
          <cell r="K616"/>
          <cell r="L616"/>
          <cell r="M616"/>
          <cell r="N616"/>
        </row>
        <row r="617">
          <cell r="F617"/>
          <cell r="G617"/>
          <cell r="H617"/>
          <cell r="I617"/>
          <cell r="J617"/>
          <cell r="K617"/>
          <cell r="L617"/>
          <cell r="M617"/>
          <cell r="N617"/>
        </row>
        <row r="618">
          <cell r="F618"/>
          <cell r="G618"/>
          <cell r="H618"/>
          <cell r="I618"/>
          <cell r="J618"/>
          <cell r="K618"/>
          <cell r="L618"/>
          <cell r="M618"/>
          <cell r="N618"/>
        </row>
        <row r="619">
          <cell r="F619"/>
          <cell r="G619"/>
          <cell r="H619"/>
          <cell r="I619"/>
          <cell r="J619"/>
          <cell r="K619"/>
          <cell r="L619"/>
          <cell r="M619"/>
          <cell r="N619"/>
        </row>
        <row r="620">
          <cell r="F620"/>
          <cell r="G620"/>
          <cell r="H620"/>
          <cell r="I620"/>
          <cell r="J620"/>
          <cell r="K620"/>
          <cell r="L620"/>
          <cell r="M620"/>
          <cell r="N620"/>
        </row>
        <row r="621">
          <cell r="F621"/>
          <cell r="G621"/>
          <cell r="H621"/>
          <cell r="I621"/>
          <cell r="J621"/>
          <cell r="K621"/>
          <cell r="L621"/>
          <cell r="M621"/>
          <cell r="N621"/>
        </row>
        <row r="622">
          <cell r="F622"/>
          <cell r="G622"/>
          <cell r="H622"/>
          <cell r="I622"/>
          <cell r="J622"/>
          <cell r="K622"/>
          <cell r="L622"/>
          <cell r="M622"/>
          <cell r="N622"/>
        </row>
        <row r="623">
          <cell r="F623"/>
          <cell r="G623"/>
          <cell r="H623"/>
          <cell r="I623"/>
          <cell r="J623"/>
          <cell r="K623"/>
          <cell r="L623"/>
          <cell r="M623"/>
          <cell r="N623"/>
        </row>
        <row r="624">
          <cell r="F624"/>
          <cell r="G624"/>
          <cell r="H624"/>
          <cell r="I624"/>
          <cell r="J624"/>
          <cell r="K624"/>
          <cell r="L624"/>
          <cell r="M624"/>
          <cell r="N624"/>
        </row>
        <row r="625">
          <cell r="F625"/>
          <cell r="G625"/>
          <cell r="H625"/>
          <cell r="I625"/>
          <cell r="J625"/>
          <cell r="K625"/>
          <cell r="L625"/>
          <cell r="M625"/>
          <cell r="N625"/>
        </row>
        <row r="626">
          <cell r="F626"/>
          <cell r="G626"/>
          <cell r="H626"/>
          <cell r="I626"/>
          <cell r="J626"/>
          <cell r="K626"/>
          <cell r="L626"/>
          <cell r="M626"/>
          <cell r="N626"/>
        </row>
        <row r="627">
          <cell r="F627"/>
          <cell r="G627"/>
          <cell r="H627"/>
          <cell r="I627"/>
          <cell r="J627"/>
          <cell r="K627"/>
          <cell r="L627"/>
          <cell r="M627"/>
          <cell r="N627"/>
        </row>
        <row r="628">
          <cell r="F628"/>
          <cell r="G628"/>
          <cell r="H628"/>
          <cell r="I628"/>
          <cell r="J628"/>
          <cell r="K628"/>
          <cell r="L628"/>
          <cell r="M628"/>
          <cell r="N628"/>
        </row>
        <row r="629">
          <cell r="F629"/>
          <cell r="G629"/>
          <cell r="H629"/>
          <cell r="I629"/>
          <cell r="J629"/>
          <cell r="K629"/>
          <cell r="L629"/>
          <cell r="M629"/>
          <cell r="N629"/>
        </row>
        <row r="630">
          <cell r="F630"/>
          <cell r="G630"/>
          <cell r="H630"/>
          <cell r="I630"/>
          <cell r="J630"/>
          <cell r="K630"/>
          <cell r="L630"/>
          <cell r="M630"/>
          <cell r="N630"/>
        </row>
        <row r="631">
          <cell r="F631"/>
          <cell r="G631"/>
          <cell r="H631"/>
          <cell r="I631"/>
          <cell r="J631"/>
          <cell r="K631"/>
          <cell r="L631"/>
          <cell r="M631"/>
          <cell r="N631"/>
        </row>
        <row r="632">
          <cell r="F632"/>
          <cell r="G632"/>
          <cell r="H632"/>
          <cell r="I632"/>
          <cell r="J632"/>
          <cell r="K632"/>
          <cell r="L632"/>
          <cell r="M632"/>
          <cell r="N632"/>
        </row>
        <row r="633">
          <cell r="F633"/>
          <cell r="G633"/>
          <cell r="H633"/>
          <cell r="I633"/>
          <cell r="J633"/>
          <cell r="K633"/>
          <cell r="L633"/>
          <cell r="M633"/>
          <cell r="N633"/>
        </row>
        <row r="634">
          <cell r="F634"/>
          <cell r="G634"/>
          <cell r="H634"/>
          <cell r="I634"/>
          <cell r="J634"/>
          <cell r="K634"/>
          <cell r="L634"/>
          <cell r="M634"/>
          <cell r="N634"/>
        </row>
        <row r="635">
          <cell r="F635"/>
          <cell r="G635"/>
          <cell r="H635"/>
          <cell r="I635"/>
          <cell r="J635"/>
          <cell r="K635"/>
          <cell r="L635"/>
          <cell r="M635"/>
          <cell r="N635"/>
        </row>
        <row r="636">
          <cell r="F636"/>
          <cell r="G636"/>
          <cell r="H636"/>
          <cell r="I636"/>
          <cell r="J636"/>
          <cell r="K636"/>
          <cell r="L636"/>
          <cell r="M636"/>
          <cell r="N636"/>
        </row>
        <row r="637">
          <cell r="F637"/>
          <cell r="G637"/>
          <cell r="H637"/>
          <cell r="I637"/>
          <cell r="J637"/>
          <cell r="K637"/>
          <cell r="L637"/>
          <cell r="M637"/>
          <cell r="N637"/>
        </row>
        <row r="638">
          <cell r="F638"/>
          <cell r="G638"/>
          <cell r="H638"/>
          <cell r="I638"/>
          <cell r="J638"/>
          <cell r="K638"/>
          <cell r="L638"/>
          <cell r="M638"/>
          <cell r="N638"/>
        </row>
        <row r="639">
          <cell r="F639"/>
          <cell r="G639"/>
          <cell r="H639"/>
          <cell r="I639"/>
          <cell r="J639"/>
          <cell r="K639"/>
          <cell r="L639"/>
          <cell r="M639"/>
          <cell r="N639"/>
        </row>
        <row r="640">
          <cell r="F640"/>
          <cell r="G640"/>
          <cell r="H640"/>
          <cell r="I640"/>
          <cell r="J640"/>
          <cell r="K640"/>
          <cell r="L640"/>
          <cell r="M640"/>
          <cell r="N640"/>
        </row>
        <row r="641">
          <cell r="F641"/>
          <cell r="G641"/>
          <cell r="H641"/>
          <cell r="I641"/>
          <cell r="J641"/>
          <cell r="K641"/>
          <cell r="L641"/>
          <cell r="M641"/>
          <cell r="N641"/>
        </row>
        <row r="642">
          <cell r="F642"/>
          <cell r="G642"/>
          <cell r="H642"/>
          <cell r="I642"/>
          <cell r="J642"/>
          <cell r="K642"/>
          <cell r="L642"/>
          <cell r="M642"/>
          <cell r="N642"/>
        </row>
        <row r="643">
          <cell r="F643"/>
          <cell r="G643"/>
          <cell r="H643"/>
          <cell r="I643"/>
          <cell r="J643"/>
          <cell r="K643"/>
          <cell r="L643"/>
          <cell r="M643"/>
          <cell r="N643"/>
        </row>
        <row r="644">
          <cell r="F644"/>
          <cell r="G644"/>
          <cell r="H644"/>
          <cell r="I644"/>
          <cell r="J644"/>
          <cell r="K644"/>
          <cell r="L644"/>
          <cell r="M644"/>
          <cell r="N644"/>
        </row>
        <row r="645">
          <cell r="F645"/>
          <cell r="G645"/>
          <cell r="H645"/>
          <cell r="I645"/>
          <cell r="J645"/>
          <cell r="K645"/>
          <cell r="L645"/>
          <cell r="M645"/>
          <cell r="N645"/>
        </row>
        <row r="646">
          <cell r="F646"/>
          <cell r="G646"/>
          <cell r="H646"/>
          <cell r="I646"/>
          <cell r="J646"/>
          <cell r="K646"/>
          <cell r="L646"/>
          <cell r="M646"/>
          <cell r="N646"/>
        </row>
        <row r="647">
          <cell r="F647"/>
          <cell r="G647"/>
          <cell r="H647"/>
          <cell r="I647"/>
          <cell r="J647"/>
          <cell r="K647"/>
          <cell r="L647"/>
          <cell r="M647"/>
          <cell r="N647"/>
        </row>
        <row r="648">
          <cell r="F648"/>
          <cell r="G648"/>
          <cell r="H648"/>
          <cell r="I648"/>
          <cell r="J648"/>
          <cell r="K648"/>
          <cell r="L648"/>
          <cell r="M648"/>
          <cell r="N648"/>
        </row>
        <row r="649">
          <cell r="F649"/>
          <cell r="G649"/>
          <cell r="H649"/>
          <cell r="I649"/>
          <cell r="J649"/>
          <cell r="K649"/>
          <cell r="L649"/>
          <cell r="M649"/>
          <cell r="N649"/>
        </row>
        <row r="650">
          <cell r="F650"/>
          <cell r="G650"/>
          <cell r="H650"/>
          <cell r="I650"/>
          <cell r="J650"/>
          <cell r="K650"/>
          <cell r="L650"/>
          <cell r="M650"/>
          <cell r="N650"/>
        </row>
        <row r="651">
          <cell r="F651"/>
          <cell r="G651"/>
          <cell r="H651"/>
          <cell r="I651"/>
          <cell r="J651"/>
          <cell r="K651"/>
          <cell r="L651"/>
          <cell r="M651"/>
          <cell r="N651"/>
        </row>
        <row r="652">
          <cell r="F652"/>
          <cell r="G652"/>
          <cell r="H652"/>
          <cell r="I652"/>
          <cell r="J652"/>
          <cell r="K652"/>
          <cell r="L652"/>
          <cell r="M652"/>
          <cell r="N652"/>
        </row>
        <row r="653">
          <cell r="F653"/>
          <cell r="G653"/>
          <cell r="H653"/>
          <cell r="I653"/>
          <cell r="J653"/>
          <cell r="K653"/>
          <cell r="L653"/>
          <cell r="M653"/>
          <cell r="N653"/>
        </row>
        <row r="654">
          <cell r="F654"/>
          <cell r="G654"/>
          <cell r="H654"/>
          <cell r="I654"/>
          <cell r="J654"/>
          <cell r="K654"/>
          <cell r="L654"/>
          <cell r="M654"/>
          <cell r="N654"/>
        </row>
        <row r="655">
          <cell r="F655"/>
          <cell r="G655"/>
          <cell r="H655"/>
          <cell r="I655"/>
          <cell r="J655"/>
          <cell r="K655"/>
          <cell r="L655"/>
          <cell r="M655"/>
          <cell r="N655"/>
        </row>
        <row r="656">
          <cell r="F656"/>
          <cell r="G656"/>
          <cell r="H656"/>
          <cell r="I656"/>
          <cell r="J656"/>
          <cell r="K656"/>
          <cell r="L656"/>
          <cell r="M656"/>
          <cell r="N656"/>
        </row>
        <row r="657">
          <cell r="F657"/>
          <cell r="G657"/>
          <cell r="H657"/>
          <cell r="I657"/>
          <cell r="J657"/>
          <cell r="K657"/>
          <cell r="L657"/>
          <cell r="M657"/>
          <cell r="N657"/>
        </row>
        <row r="658">
          <cell r="F658"/>
          <cell r="G658"/>
          <cell r="H658"/>
          <cell r="I658"/>
          <cell r="J658"/>
          <cell r="K658"/>
          <cell r="L658"/>
          <cell r="M658"/>
          <cell r="N658"/>
        </row>
        <row r="659">
          <cell r="F659"/>
          <cell r="G659"/>
          <cell r="H659"/>
          <cell r="I659"/>
          <cell r="J659"/>
          <cell r="K659"/>
          <cell r="L659"/>
          <cell r="M659"/>
          <cell r="N659"/>
        </row>
        <row r="660">
          <cell r="F660"/>
          <cell r="G660"/>
          <cell r="H660"/>
          <cell r="I660"/>
          <cell r="J660"/>
          <cell r="K660"/>
          <cell r="L660"/>
          <cell r="M660"/>
          <cell r="N660"/>
        </row>
        <row r="661">
          <cell r="F661"/>
          <cell r="G661"/>
          <cell r="H661"/>
          <cell r="I661"/>
          <cell r="J661"/>
          <cell r="K661"/>
          <cell r="L661"/>
          <cell r="M661"/>
          <cell r="N661"/>
        </row>
        <row r="662">
          <cell r="F662"/>
          <cell r="G662"/>
          <cell r="H662"/>
          <cell r="I662"/>
          <cell r="J662"/>
          <cell r="K662"/>
          <cell r="L662"/>
          <cell r="M662"/>
          <cell r="N662"/>
        </row>
        <row r="663">
          <cell r="F663"/>
          <cell r="G663"/>
          <cell r="H663"/>
          <cell r="I663"/>
          <cell r="J663"/>
          <cell r="K663"/>
          <cell r="L663"/>
          <cell r="M663"/>
          <cell r="N663"/>
        </row>
        <row r="664">
          <cell r="F664"/>
          <cell r="G664"/>
          <cell r="H664"/>
          <cell r="I664"/>
          <cell r="J664"/>
          <cell r="K664"/>
          <cell r="L664"/>
          <cell r="M664"/>
          <cell r="N664"/>
        </row>
        <row r="665">
          <cell r="F665"/>
          <cell r="G665"/>
          <cell r="H665"/>
          <cell r="I665"/>
          <cell r="J665"/>
          <cell r="K665"/>
          <cell r="L665"/>
          <cell r="M665"/>
          <cell r="N665"/>
        </row>
        <row r="666">
          <cell r="F666"/>
          <cell r="G666"/>
          <cell r="H666"/>
          <cell r="I666"/>
          <cell r="J666"/>
          <cell r="K666"/>
          <cell r="L666"/>
          <cell r="M666"/>
          <cell r="N666"/>
        </row>
        <row r="667">
          <cell r="F667"/>
          <cell r="G667"/>
          <cell r="H667"/>
          <cell r="I667"/>
          <cell r="J667"/>
          <cell r="K667"/>
          <cell r="L667"/>
          <cell r="M667"/>
          <cell r="N667"/>
        </row>
        <row r="668">
          <cell r="F668"/>
          <cell r="G668"/>
          <cell r="H668"/>
          <cell r="I668"/>
          <cell r="J668"/>
          <cell r="K668"/>
          <cell r="L668"/>
          <cell r="M668"/>
          <cell r="N668"/>
        </row>
        <row r="669">
          <cell r="F669"/>
          <cell r="G669"/>
          <cell r="H669"/>
          <cell r="I669"/>
          <cell r="J669"/>
          <cell r="K669"/>
          <cell r="L669"/>
          <cell r="M669"/>
          <cell r="N669"/>
        </row>
        <row r="670">
          <cell r="F670"/>
          <cell r="G670"/>
          <cell r="H670"/>
          <cell r="I670"/>
          <cell r="J670"/>
          <cell r="K670"/>
          <cell r="L670"/>
          <cell r="M670"/>
          <cell r="N670"/>
        </row>
        <row r="671">
          <cell r="F671"/>
          <cell r="G671"/>
          <cell r="H671"/>
          <cell r="I671"/>
          <cell r="J671"/>
          <cell r="K671"/>
          <cell r="L671"/>
          <cell r="M671"/>
          <cell r="N671"/>
        </row>
        <row r="672">
          <cell r="F672"/>
          <cell r="G672"/>
          <cell r="H672"/>
          <cell r="I672"/>
          <cell r="J672"/>
          <cell r="K672"/>
          <cell r="L672"/>
          <cell r="M672"/>
          <cell r="N672"/>
        </row>
        <row r="673">
          <cell r="F673"/>
          <cell r="G673"/>
          <cell r="H673"/>
          <cell r="I673"/>
          <cell r="J673"/>
          <cell r="K673"/>
          <cell r="L673"/>
          <cell r="M673"/>
          <cell r="N673"/>
        </row>
        <row r="674">
          <cell r="F674"/>
          <cell r="G674"/>
          <cell r="H674"/>
          <cell r="I674"/>
          <cell r="J674"/>
          <cell r="K674"/>
          <cell r="L674"/>
          <cell r="M674"/>
          <cell r="N674"/>
        </row>
        <row r="675">
          <cell r="F675"/>
          <cell r="G675"/>
          <cell r="H675"/>
          <cell r="I675"/>
          <cell r="J675"/>
          <cell r="K675"/>
          <cell r="L675"/>
          <cell r="M675"/>
          <cell r="N675"/>
        </row>
        <row r="676">
          <cell r="F676"/>
          <cell r="G676"/>
          <cell r="H676"/>
          <cell r="I676"/>
          <cell r="J676"/>
          <cell r="K676"/>
          <cell r="L676"/>
          <cell r="M676"/>
          <cell r="N676"/>
        </row>
        <row r="677">
          <cell r="F677"/>
          <cell r="G677"/>
          <cell r="H677"/>
          <cell r="I677"/>
          <cell r="J677"/>
          <cell r="K677"/>
          <cell r="L677"/>
          <cell r="M677"/>
          <cell r="N677"/>
        </row>
        <row r="678">
          <cell r="F678"/>
          <cell r="G678"/>
          <cell r="H678"/>
          <cell r="I678"/>
          <cell r="J678"/>
          <cell r="K678"/>
          <cell r="L678"/>
          <cell r="M678"/>
          <cell r="N678"/>
        </row>
        <row r="679">
          <cell r="F679"/>
          <cell r="G679"/>
          <cell r="H679"/>
          <cell r="I679"/>
          <cell r="J679"/>
          <cell r="K679"/>
          <cell r="L679"/>
          <cell r="M679"/>
          <cell r="N679"/>
        </row>
        <row r="680">
          <cell r="F680"/>
          <cell r="G680"/>
          <cell r="H680"/>
          <cell r="I680"/>
          <cell r="J680"/>
          <cell r="K680"/>
          <cell r="L680"/>
          <cell r="M680"/>
          <cell r="N680"/>
        </row>
        <row r="681">
          <cell r="F681"/>
          <cell r="G681"/>
          <cell r="H681"/>
          <cell r="I681"/>
          <cell r="J681"/>
          <cell r="K681"/>
          <cell r="L681"/>
          <cell r="M681"/>
          <cell r="N681"/>
        </row>
        <row r="682">
          <cell r="F682"/>
          <cell r="G682"/>
          <cell r="H682"/>
          <cell r="I682"/>
          <cell r="J682"/>
          <cell r="K682"/>
          <cell r="L682"/>
          <cell r="M682"/>
          <cell r="N682"/>
        </row>
        <row r="683">
          <cell r="F683"/>
          <cell r="G683"/>
          <cell r="H683"/>
          <cell r="I683"/>
          <cell r="J683"/>
          <cell r="K683"/>
          <cell r="L683"/>
          <cell r="M683"/>
          <cell r="N683"/>
        </row>
        <row r="684">
          <cell r="F684"/>
          <cell r="G684"/>
          <cell r="H684"/>
          <cell r="I684"/>
          <cell r="J684"/>
          <cell r="K684"/>
          <cell r="L684"/>
          <cell r="M684"/>
          <cell r="N684"/>
        </row>
        <row r="685">
          <cell r="F685"/>
          <cell r="G685"/>
          <cell r="H685"/>
          <cell r="I685"/>
          <cell r="J685"/>
          <cell r="K685"/>
          <cell r="L685"/>
          <cell r="M685"/>
          <cell r="N685"/>
        </row>
        <row r="686">
          <cell r="F686"/>
          <cell r="G686"/>
          <cell r="H686"/>
          <cell r="I686"/>
          <cell r="J686"/>
          <cell r="K686"/>
          <cell r="L686"/>
          <cell r="M686"/>
          <cell r="N686"/>
        </row>
        <row r="687">
          <cell r="F687"/>
          <cell r="G687"/>
          <cell r="H687"/>
          <cell r="I687"/>
          <cell r="J687"/>
          <cell r="K687"/>
          <cell r="L687"/>
          <cell r="M687"/>
          <cell r="N687"/>
        </row>
        <row r="688">
          <cell r="F688"/>
          <cell r="G688"/>
          <cell r="H688"/>
          <cell r="I688"/>
          <cell r="J688"/>
          <cell r="K688"/>
          <cell r="L688"/>
          <cell r="M688"/>
          <cell r="N688"/>
        </row>
        <row r="689">
          <cell r="F689"/>
          <cell r="G689"/>
          <cell r="H689"/>
          <cell r="I689"/>
          <cell r="J689"/>
          <cell r="K689"/>
          <cell r="L689"/>
          <cell r="M689"/>
          <cell r="N689"/>
        </row>
        <row r="690">
          <cell r="F690"/>
          <cell r="G690"/>
          <cell r="H690"/>
          <cell r="I690"/>
          <cell r="J690"/>
          <cell r="K690"/>
          <cell r="L690"/>
          <cell r="M690"/>
          <cell r="N690"/>
        </row>
        <row r="691">
          <cell r="F691"/>
          <cell r="G691"/>
          <cell r="H691"/>
          <cell r="I691"/>
          <cell r="J691"/>
          <cell r="K691"/>
          <cell r="L691"/>
          <cell r="M691"/>
          <cell r="N691"/>
        </row>
        <row r="692">
          <cell r="F692"/>
          <cell r="G692"/>
          <cell r="H692"/>
          <cell r="I692"/>
          <cell r="J692"/>
          <cell r="K692"/>
          <cell r="L692"/>
          <cell r="M692"/>
          <cell r="N692"/>
        </row>
        <row r="693">
          <cell r="F693"/>
          <cell r="G693"/>
          <cell r="H693"/>
          <cell r="I693"/>
          <cell r="J693"/>
          <cell r="K693"/>
          <cell r="L693"/>
          <cell r="M693"/>
          <cell r="N693"/>
        </row>
        <row r="694">
          <cell r="F694"/>
          <cell r="G694"/>
          <cell r="H694"/>
          <cell r="I694"/>
          <cell r="J694"/>
          <cell r="K694"/>
          <cell r="L694"/>
          <cell r="M694"/>
          <cell r="N694"/>
        </row>
        <row r="695">
          <cell r="F695"/>
          <cell r="G695"/>
          <cell r="H695"/>
          <cell r="I695"/>
          <cell r="J695"/>
          <cell r="K695"/>
          <cell r="L695"/>
          <cell r="M695"/>
          <cell r="N695"/>
        </row>
        <row r="696">
          <cell r="F696"/>
          <cell r="G696"/>
          <cell r="H696"/>
          <cell r="I696"/>
          <cell r="J696"/>
          <cell r="K696"/>
          <cell r="L696"/>
          <cell r="M696"/>
          <cell r="N696"/>
        </row>
        <row r="697">
          <cell r="F697"/>
          <cell r="G697"/>
          <cell r="H697"/>
          <cell r="I697"/>
          <cell r="J697"/>
          <cell r="K697"/>
          <cell r="L697"/>
          <cell r="M697"/>
          <cell r="N697"/>
        </row>
        <row r="698">
          <cell r="F698"/>
          <cell r="G698"/>
          <cell r="H698"/>
          <cell r="I698"/>
          <cell r="J698"/>
          <cell r="K698"/>
          <cell r="L698"/>
          <cell r="M698"/>
          <cell r="N698"/>
        </row>
        <row r="699">
          <cell r="F699"/>
          <cell r="G699"/>
          <cell r="H699"/>
          <cell r="I699"/>
          <cell r="J699"/>
          <cell r="K699"/>
          <cell r="L699"/>
          <cell r="M699"/>
          <cell r="N699"/>
        </row>
        <row r="700">
          <cell r="F700"/>
          <cell r="G700"/>
          <cell r="H700"/>
          <cell r="I700"/>
          <cell r="J700"/>
          <cell r="K700"/>
          <cell r="L700"/>
          <cell r="M700"/>
          <cell r="N700"/>
        </row>
        <row r="701">
          <cell r="F701"/>
          <cell r="G701"/>
          <cell r="H701"/>
          <cell r="I701"/>
          <cell r="J701"/>
          <cell r="K701"/>
          <cell r="L701"/>
          <cell r="M701"/>
          <cell r="N701"/>
        </row>
        <row r="702">
          <cell r="F702"/>
          <cell r="G702"/>
          <cell r="H702"/>
          <cell r="I702"/>
          <cell r="J702"/>
          <cell r="K702"/>
          <cell r="L702"/>
          <cell r="M702"/>
          <cell r="N702"/>
        </row>
        <row r="703">
          <cell r="F703"/>
          <cell r="G703"/>
          <cell r="H703"/>
          <cell r="I703"/>
          <cell r="J703"/>
          <cell r="K703"/>
          <cell r="L703"/>
          <cell r="M703"/>
          <cell r="N703"/>
        </row>
        <row r="704">
          <cell r="F704"/>
          <cell r="G704"/>
          <cell r="H704"/>
          <cell r="I704"/>
          <cell r="J704"/>
          <cell r="K704"/>
          <cell r="L704"/>
          <cell r="M704"/>
          <cell r="N704"/>
        </row>
        <row r="705">
          <cell r="F705"/>
          <cell r="G705"/>
          <cell r="H705"/>
          <cell r="I705"/>
          <cell r="J705"/>
          <cell r="K705"/>
          <cell r="L705"/>
          <cell r="M705"/>
          <cell r="N705"/>
        </row>
        <row r="706">
          <cell r="F706"/>
          <cell r="G706"/>
          <cell r="H706"/>
          <cell r="I706"/>
          <cell r="J706"/>
          <cell r="K706"/>
          <cell r="L706"/>
          <cell r="M706"/>
          <cell r="N706"/>
        </row>
        <row r="707">
          <cell r="F707"/>
          <cell r="G707"/>
          <cell r="H707"/>
          <cell r="I707"/>
          <cell r="J707"/>
          <cell r="K707"/>
          <cell r="L707"/>
          <cell r="M707"/>
          <cell r="N707"/>
        </row>
        <row r="708">
          <cell r="F708"/>
          <cell r="G708"/>
          <cell r="H708"/>
          <cell r="I708"/>
          <cell r="J708"/>
          <cell r="K708"/>
          <cell r="L708"/>
          <cell r="M708"/>
          <cell r="N708"/>
        </row>
        <row r="709">
          <cell r="F709"/>
          <cell r="G709"/>
          <cell r="H709"/>
          <cell r="I709"/>
          <cell r="J709"/>
          <cell r="K709"/>
          <cell r="L709"/>
          <cell r="M709"/>
          <cell r="N709"/>
        </row>
        <row r="710">
          <cell r="F710"/>
          <cell r="G710"/>
          <cell r="H710"/>
          <cell r="I710"/>
          <cell r="J710"/>
          <cell r="K710"/>
          <cell r="L710"/>
          <cell r="M710"/>
          <cell r="N710"/>
        </row>
        <row r="711">
          <cell r="F711"/>
          <cell r="G711"/>
          <cell r="H711"/>
          <cell r="I711"/>
          <cell r="J711"/>
          <cell r="K711"/>
          <cell r="L711"/>
          <cell r="M711"/>
          <cell r="N711"/>
        </row>
        <row r="712">
          <cell r="F712"/>
          <cell r="G712"/>
          <cell r="H712"/>
          <cell r="I712"/>
          <cell r="J712"/>
          <cell r="K712"/>
          <cell r="L712"/>
          <cell r="M712"/>
          <cell r="N712"/>
        </row>
        <row r="713">
          <cell r="F713"/>
          <cell r="G713"/>
          <cell r="H713"/>
          <cell r="I713"/>
          <cell r="J713"/>
          <cell r="K713"/>
          <cell r="L713"/>
          <cell r="M713"/>
          <cell r="N713"/>
        </row>
        <row r="714">
          <cell r="F714"/>
          <cell r="G714"/>
          <cell r="H714"/>
          <cell r="I714"/>
          <cell r="J714"/>
          <cell r="K714"/>
          <cell r="L714"/>
          <cell r="M714"/>
          <cell r="N714"/>
        </row>
        <row r="715">
          <cell r="F715"/>
          <cell r="G715"/>
          <cell r="H715"/>
          <cell r="I715"/>
          <cell r="J715"/>
          <cell r="K715"/>
          <cell r="L715"/>
          <cell r="M715"/>
          <cell r="N715"/>
        </row>
        <row r="716">
          <cell r="F716"/>
          <cell r="G716"/>
          <cell r="H716"/>
          <cell r="I716"/>
          <cell r="J716"/>
          <cell r="K716"/>
          <cell r="L716"/>
          <cell r="M716"/>
          <cell r="N716"/>
        </row>
        <row r="717">
          <cell r="F717"/>
          <cell r="G717"/>
          <cell r="H717"/>
          <cell r="I717"/>
          <cell r="J717"/>
          <cell r="K717"/>
          <cell r="L717"/>
          <cell r="M717"/>
          <cell r="N717"/>
        </row>
        <row r="718">
          <cell r="F718"/>
          <cell r="G718"/>
          <cell r="H718"/>
          <cell r="I718"/>
          <cell r="J718"/>
          <cell r="K718"/>
          <cell r="L718"/>
          <cell r="M718"/>
          <cell r="N718"/>
        </row>
        <row r="719">
          <cell r="F719"/>
          <cell r="G719"/>
          <cell r="H719"/>
          <cell r="I719"/>
          <cell r="J719"/>
          <cell r="K719"/>
          <cell r="L719"/>
          <cell r="M719"/>
          <cell r="N719"/>
        </row>
        <row r="720">
          <cell r="F720"/>
          <cell r="G720"/>
          <cell r="H720"/>
          <cell r="I720"/>
          <cell r="J720"/>
          <cell r="K720"/>
          <cell r="L720"/>
          <cell r="M720"/>
          <cell r="N720"/>
        </row>
        <row r="721">
          <cell r="F721"/>
          <cell r="G721"/>
          <cell r="H721"/>
          <cell r="I721"/>
          <cell r="J721"/>
          <cell r="K721"/>
          <cell r="L721"/>
          <cell r="M721"/>
          <cell r="N721"/>
        </row>
        <row r="722">
          <cell r="F722"/>
          <cell r="G722"/>
          <cell r="H722"/>
          <cell r="I722"/>
          <cell r="J722"/>
          <cell r="K722"/>
          <cell r="L722"/>
          <cell r="M722"/>
          <cell r="N722"/>
        </row>
        <row r="723">
          <cell r="F723"/>
          <cell r="G723"/>
          <cell r="H723"/>
          <cell r="I723"/>
          <cell r="J723"/>
          <cell r="K723"/>
          <cell r="L723"/>
          <cell r="M723"/>
          <cell r="N723"/>
        </row>
        <row r="724">
          <cell r="F724"/>
          <cell r="G724"/>
          <cell r="H724"/>
          <cell r="I724"/>
          <cell r="J724"/>
          <cell r="K724"/>
          <cell r="L724"/>
          <cell r="M724"/>
          <cell r="N724"/>
        </row>
        <row r="725">
          <cell r="F725"/>
          <cell r="G725"/>
          <cell r="H725"/>
          <cell r="I725"/>
          <cell r="J725"/>
          <cell r="K725"/>
          <cell r="L725"/>
          <cell r="M725"/>
          <cell r="N725"/>
        </row>
        <row r="726">
          <cell r="F726"/>
          <cell r="G726"/>
          <cell r="H726"/>
          <cell r="I726"/>
          <cell r="J726"/>
          <cell r="K726"/>
          <cell r="L726"/>
          <cell r="M726"/>
          <cell r="N726"/>
        </row>
        <row r="727">
          <cell r="F727"/>
          <cell r="G727"/>
          <cell r="H727"/>
          <cell r="I727"/>
          <cell r="J727"/>
          <cell r="K727"/>
          <cell r="L727"/>
          <cell r="M727"/>
          <cell r="N727"/>
        </row>
        <row r="728">
          <cell r="F728"/>
          <cell r="G728"/>
          <cell r="H728"/>
          <cell r="I728"/>
          <cell r="J728"/>
          <cell r="K728"/>
          <cell r="L728"/>
          <cell r="M728"/>
          <cell r="N728"/>
        </row>
        <row r="729">
          <cell r="F729"/>
          <cell r="G729"/>
          <cell r="H729"/>
          <cell r="I729"/>
          <cell r="J729"/>
          <cell r="K729"/>
          <cell r="L729"/>
          <cell r="M729"/>
          <cell r="N729"/>
        </row>
        <row r="730">
          <cell r="F730"/>
          <cell r="G730"/>
          <cell r="H730"/>
          <cell r="I730"/>
          <cell r="J730"/>
          <cell r="K730"/>
          <cell r="L730"/>
          <cell r="M730"/>
          <cell r="N730"/>
        </row>
        <row r="731">
          <cell r="F731"/>
          <cell r="G731"/>
          <cell r="H731"/>
          <cell r="I731"/>
          <cell r="J731"/>
          <cell r="K731"/>
          <cell r="L731"/>
          <cell r="M731"/>
          <cell r="N731"/>
        </row>
        <row r="732">
          <cell r="F732"/>
          <cell r="G732"/>
          <cell r="H732"/>
          <cell r="I732"/>
          <cell r="J732"/>
          <cell r="K732"/>
          <cell r="L732"/>
          <cell r="M732"/>
          <cell r="N732"/>
        </row>
        <row r="733">
          <cell r="F733"/>
          <cell r="G733"/>
          <cell r="H733"/>
          <cell r="I733"/>
          <cell r="J733"/>
          <cell r="K733"/>
          <cell r="L733"/>
          <cell r="M733"/>
          <cell r="N733"/>
        </row>
        <row r="734">
          <cell r="F734"/>
          <cell r="G734"/>
          <cell r="H734"/>
          <cell r="I734"/>
          <cell r="J734"/>
          <cell r="K734"/>
          <cell r="L734"/>
          <cell r="M734"/>
          <cell r="N734"/>
        </row>
        <row r="735">
          <cell r="F735"/>
          <cell r="G735"/>
          <cell r="H735"/>
          <cell r="I735"/>
          <cell r="J735"/>
          <cell r="K735"/>
          <cell r="L735"/>
          <cell r="M735"/>
          <cell r="N735"/>
        </row>
        <row r="736">
          <cell r="F736"/>
          <cell r="G736"/>
          <cell r="H736"/>
          <cell r="I736"/>
          <cell r="J736"/>
          <cell r="K736"/>
          <cell r="L736"/>
          <cell r="M736"/>
          <cell r="N736"/>
        </row>
        <row r="737">
          <cell r="F737"/>
          <cell r="G737"/>
          <cell r="H737"/>
          <cell r="I737"/>
          <cell r="J737"/>
          <cell r="K737"/>
          <cell r="L737"/>
          <cell r="M737"/>
          <cell r="N737"/>
        </row>
        <row r="738">
          <cell r="F738"/>
          <cell r="G738"/>
          <cell r="H738"/>
          <cell r="I738"/>
          <cell r="J738"/>
          <cell r="K738"/>
          <cell r="L738"/>
          <cell r="M738"/>
          <cell r="N738"/>
        </row>
        <row r="739">
          <cell r="F739"/>
          <cell r="G739"/>
          <cell r="H739"/>
          <cell r="I739"/>
          <cell r="J739"/>
          <cell r="K739"/>
          <cell r="L739"/>
          <cell r="M739"/>
          <cell r="N739"/>
        </row>
        <row r="740">
          <cell r="F740"/>
          <cell r="G740"/>
          <cell r="H740"/>
          <cell r="I740"/>
          <cell r="J740"/>
          <cell r="K740"/>
          <cell r="L740"/>
          <cell r="M740"/>
          <cell r="N740"/>
        </row>
        <row r="741">
          <cell r="F741"/>
          <cell r="G741"/>
          <cell r="H741"/>
          <cell r="I741"/>
          <cell r="J741"/>
          <cell r="K741"/>
          <cell r="L741"/>
          <cell r="M741"/>
          <cell r="N741"/>
        </row>
        <row r="742">
          <cell r="F742"/>
          <cell r="G742"/>
          <cell r="H742"/>
          <cell r="I742"/>
          <cell r="J742"/>
          <cell r="K742"/>
          <cell r="L742"/>
          <cell r="M742"/>
          <cell r="N742"/>
        </row>
        <row r="743">
          <cell r="F743"/>
          <cell r="G743"/>
          <cell r="H743"/>
          <cell r="I743"/>
          <cell r="J743"/>
          <cell r="K743"/>
          <cell r="L743"/>
          <cell r="M743"/>
          <cell r="N743"/>
        </row>
        <row r="744">
          <cell r="F744"/>
          <cell r="G744"/>
          <cell r="H744"/>
          <cell r="I744"/>
          <cell r="J744"/>
          <cell r="K744"/>
          <cell r="L744"/>
          <cell r="M744"/>
          <cell r="N744"/>
        </row>
        <row r="745">
          <cell r="F745"/>
          <cell r="G745"/>
          <cell r="H745"/>
          <cell r="I745"/>
          <cell r="J745"/>
          <cell r="K745"/>
          <cell r="L745"/>
          <cell r="M745"/>
          <cell r="N745"/>
        </row>
        <row r="746">
          <cell r="F746"/>
          <cell r="G746"/>
          <cell r="H746"/>
          <cell r="I746"/>
          <cell r="J746"/>
          <cell r="K746"/>
          <cell r="L746"/>
          <cell r="M746"/>
          <cell r="N746"/>
        </row>
        <row r="747">
          <cell r="F747"/>
          <cell r="G747"/>
          <cell r="H747"/>
          <cell r="I747"/>
          <cell r="J747"/>
          <cell r="K747"/>
          <cell r="L747"/>
          <cell r="M747"/>
          <cell r="N747"/>
        </row>
        <row r="748">
          <cell r="F748"/>
          <cell r="G748"/>
          <cell r="H748"/>
          <cell r="I748"/>
          <cell r="J748"/>
          <cell r="K748"/>
          <cell r="L748"/>
          <cell r="M748"/>
          <cell r="N748"/>
        </row>
        <row r="749">
          <cell r="F749"/>
          <cell r="G749"/>
          <cell r="H749"/>
          <cell r="I749"/>
          <cell r="J749"/>
          <cell r="K749"/>
          <cell r="L749"/>
          <cell r="M749"/>
          <cell r="N749"/>
        </row>
        <row r="750">
          <cell r="F750"/>
          <cell r="G750"/>
          <cell r="H750"/>
          <cell r="I750"/>
          <cell r="J750"/>
          <cell r="K750"/>
          <cell r="L750"/>
          <cell r="M750"/>
          <cell r="N750"/>
        </row>
        <row r="751">
          <cell r="F751"/>
          <cell r="G751"/>
          <cell r="H751"/>
          <cell r="I751"/>
          <cell r="J751"/>
          <cell r="K751"/>
          <cell r="L751"/>
          <cell r="M751"/>
          <cell r="N751"/>
        </row>
        <row r="752">
          <cell r="F752"/>
          <cell r="G752"/>
          <cell r="H752"/>
          <cell r="I752"/>
          <cell r="J752"/>
          <cell r="K752"/>
          <cell r="L752"/>
          <cell r="M752"/>
          <cell r="N752"/>
        </row>
        <row r="753">
          <cell r="F753"/>
          <cell r="G753"/>
          <cell r="H753"/>
          <cell r="I753"/>
          <cell r="J753"/>
          <cell r="K753"/>
          <cell r="L753"/>
          <cell r="M753"/>
          <cell r="N753"/>
        </row>
        <row r="754">
          <cell r="F754"/>
          <cell r="G754"/>
          <cell r="H754"/>
          <cell r="I754"/>
          <cell r="J754"/>
          <cell r="K754"/>
          <cell r="L754"/>
          <cell r="M754"/>
          <cell r="N754"/>
        </row>
        <row r="755">
          <cell r="F755"/>
          <cell r="G755"/>
          <cell r="H755"/>
          <cell r="I755"/>
          <cell r="J755"/>
          <cell r="K755"/>
          <cell r="L755"/>
          <cell r="M755"/>
          <cell r="N755"/>
        </row>
        <row r="756">
          <cell r="F756"/>
          <cell r="G756"/>
          <cell r="H756"/>
          <cell r="I756"/>
          <cell r="J756"/>
          <cell r="K756"/>
          <cell r="L756"/>
          <cell r="M756"/>
          <cell r="N756"/>
        </row>
        <row r="757">
          <cell r="F757"/>
          <cell r="G757"/>
          <cell r="H757"/>
          <cell r="I757"/>
          <cell r="J757"/>
          <cell r="K757"/>
          <cell r="L757"/>
          <cell r="M757"/>
          <cell r="N757"/>
        </row>
        <row r="758">
          <cell r="F758"/>
          <cell r="G758"/>
          <cell r="H758"/>
          <cell r="I758"/>
          <cell r="J758"/>
          <cell r="K758"/>
          <cell r="L758"/>
          <cell r="M758"/>
          <cell r="N758"/>
        </row>
        <row r="759">
          <cell r="F759"/>
          <cell r="G759"/>
          <cell r="H759"/>
          <cell r="I759"/>
          <cell r="J759"/>
          <cell r="K759"/>
          <cell r="L759"/>
          <cell r="M759"/>
          <cell r="N759"/>
        </row>
        <row r="760">
          <cell r="F760"/>
          <cell r="G760"/>
          <cell r="H760"/>
          <cell r="I760"/>
          <cell r="J760"/>
          <cell r="K760"/>
          <cell r="L760"/>
          <cell r="M760"/>
          <cell r="N760"/>
        </row>
        <row r="761">
          <cell r="F761"/>
          <cell r="G761"/>
          <cell r="H761"/>
          <cell r="I761"/>
          <cell r="J761"/>
          <cell r="K761"/>
          <cell r="L761"/>
          <cell r="M761"/>
          <cell r="N761"/>
        </row>
        <row r="762">
          <cell r="F762"/>
          <cell r="G762"/>
          <cell r="H762"/>
          <cell r="I762"/>
          <cell r="J762"/>
          <cell r="K762"/>
          <cell r="L762"/>
          <cell r="M762"/>
          <cell r="N762"/>
        </row>
        <row r="763">
          <cell r="F763"/>
          <cell r="G763"/>
          <cell r="H763"/>
          <cell r="I763"/>
          <cell r="J763"/>
          <cell r="K763"/>
          <cell r="L763"/>
          <cell r="M763"/>
          <cell r="N763"/>
        </row>
        <row r="764">
          <cell r="F764"/>
          <cell r="G764"/>
          <cell r="H764"/>
          <cell r="I764"/>
          <cell r="J764"/>
          <cell r="K764"/>
          <cell r="L764"/>
          <cell r="M764"/>
          <cell r="N764"/>
        </row>
        <row r="765">
          <cell r="F765"/>
          <cell r="G765"/>
          <cell r="H765"/>
          <cell r="I765"/>
          <cell r="J765"/>
          <cell r="K765"/>
          <cell r="L765"/>
          <cell r="M765"/>
          <cell r="N765"/>
        </row>
        <row r="766">
          <cell r="F766"/>
          <cell r="G766"/>
          <cell r="H766"/>
          <cell r="I766"/>
          <cell r="J766"/>
          <cell r="K766"/>
          <cell r="L766"/>
          <cell r="M766"/>
          <cell r="N766"/>
        </row>
        <row r="767">
          <cell r="F767"/>
          <cell r="G767"/>
          <cell r="H767"/>
          <cell r="I767"/>
          <cell r="J767"/>
          <cell r="K767"/>
          <cell r="L767"/>
          <cell r="M767"/>
          <cell r="N767"/>
        </row>
        <row r="768">
          <cell r="F768"/>
          <cell r="G768"/>
          <cell r="H768"/>
          <cell r="I768"/>
          <cell r="J768"/>
          <cell r="K768"/>
          <cell r="L768"/>
          <cell r="M768"/>
          <cell r="N768"/>
        </row>
        <row r="769">
          <cell r="F769"/>
          <cell r="G769"/>
          <cell r="H769"/>
          <cell r="I769"/>
          <cell r="J769"/>
          <cell r="K769"/>
          <cell r="L769"/>
          <cell r="M769"/>
          <cell r="N769"/>
        </row>
        <row r="770">
          <cell r="F770"/>
          <cell r="G770"/>
          <cell r="H770"/>
          <cell r="I770"/>
          <cell r="J770"/>
          <cell r="K770"/>
          <cell r="L770"/>
          <cell r="M770"/>
          <cell r="N770"/>
        </row>
        <row r="771">
          <cell r="F771"/>
          <cell r="G771"/>
          <cell r="H771"/>
          <cell r="I771"/>
          <cell r="J771"/>
          <cell r="K771"/>
          <cell r="L771"/>
          <cell r="M771"/>
          <cell r="N771"/>
        </row>
        <row r="772">
          <cell r="F772"/>
          <cell r="G772"/>
          <cell r="H772"/>
          <cell r="I772"/>
          <cell r="J772"/>
          <cell r="K772"/>
          <cell r="L772"/>
          <cell r="M772"/>
          <cell r="N772"/>
        </row>
        <row r="773">
          <cell r="F773"/>
          <cell r="G773"/>
          <cell r="H773"/>
          <cell r="I773"/>
          <cell r="J773"/>
          <cell r="K773"/>
          <cell r="L773"/>
          <cell r="M773"/>
          <cell r="N773"/>
        </row>
        <row r="774">
          <cell r="F774"/>
          <cell r="G774"/>
          <cell r="H774"/>
          <cell r="I774"/>
          <cell r="J774"/>
          <cell r="K774"/>
          <cell r="L774"/>
          <cell r="M774"/>
          <cell r="N774"/>
        </row>
        <row r="775">
          <cell r="F775"/>
          <cell r="G775"/>
          <cell r="H775"/>
          <cell r="I775"/>
          <cell r="J775"/>
          <cell r="K775"/>
          <cell r="L775"/>
          <cell r="M775"/>
          <cell r="N775"/>
        </row>
        <row r="776">
          <cell r="F776"/>
          <cell r="G776"/>
          <cell r="H776"/>
          <cell r="I776"/>
          <cell r="J776"/>
          <cell r="K776"/>
          <cell r="L776"/>
          <cell r="M776"/>
          <cell r="N776"/>
        </row>
        <row r="777">
          <cell r="F777"/>
          <cell r="G777"/>
          <cell r="H777"/>
          <cell r="I777"/>
          <cell r="J777"/>
          <cell r="K777"/>
          <cell r="L777"/>
          <cell r="M777"/>
          <cell r="N777"/>
        </row>
        <row r="778">
          <cell r="F778"/>
          <cell r="G778"/>
          <cell r="H778"/>
          <cell r="I778"/>
          <cell r="J778"/>
          <cell r="K778"/>
          <cell r="L778"/>
          <cell r="M778"/>
          <cell r="N778"/>
        </row>
        <row r="779">
          <cell r="F779"/>
          <cell r="G779"/>
          <cell r="H779"/>
          <cell r="I779"/>
          <cell r="J779"/>
          <cell r="K779"/>
          <cell r="L779"/>
          <cell r="M779"/>
          <cell r="N779"/>
        </row>
        <row r="780">
          <cell r="F780"/>
          <cell r="G780"/>
          <cell r="H780"/>
          <cell r="I780"/>
          <cell r="J780"/>
          <cell r="K780"/>
          <cell r="L780"/>
          <cell r="M780"/>
          <cell r="N780"/>
        </row>
        <row r="781">
          <cell r="F781"/>
          <cell r="G781"/>
          <cell r="H781"/>
          <cell r="I781"/>
          <cell r="J781"/>
          <cell r="K781"/>
          <cell r="L781"/>
          <cell r="M781"/>
          <cell r="N781"/>
        </row>
        <row r="782">
          <cell r="F782"/>
          <cell r="G782"/>
          <cell r="H782"/>
          <cell r="I782"/>
          <cell r="J782"/>
          <cell r="K782"/>
          <cell r="L782"/>
          <cell r="M782"/>
          <cell r="N782"/>
        </row>
        <row r="783">
          <cell r="F783"/>
          <cell r="G783"/>
          <cell r="H783"/>
          <cell r="I783"/>
          <cell r="J783"/>
          <cell r="K783"/>
          <cell r="L783"/>
          <cell r="M783"/>
          <cell r="N783"/>
        </row>
        <row r="784">
          <cell r="F784"/>
          <cell r="G784"/>
          <cell r="H784"/>
          <cell r="I784"/>
          <cell r="J784"/>
          <cell r="K784"/>
          <cell r="L784"/>
          <cell r="M784"/>
          <cell r="N784"/>
        </row>
        <row r="785">
          <cell r="F785"/>
          <cell r="G785"/>
          <cell r="H785"/>
          <cell r="I785"/>
          <cell r="J785"/>
          <cell r="K785"/>
          <cell r="L785"/>
          <cell r="M785"/>
          <cell r="N785"/>
        </row>
        <row r="786">
          <cell r="F786"/>
          <cell r="G786"/>
          <cell r="H786"/>
          <cell r="I786"/>
          <cell r="J786"/>
          <cell r="K786"/>
          <cell r="L786"/>
          <cell r="M786"/>
          <cell r="N786"/>
        </row>
        <row r="787">
          <cell r="F787"/>
          <cell r="G787"/>
          <cell r="H787"/>
          <cell r="I787"/>
          <cell r="J787"/>
          <cell r="K787"/>
          <cell r="L787"/>
          <cell r="M787"/>
          <cell r="N787"/>
        </row>
        <row r="788">
          <cell r="F788"/>
          <cell r="G788"/>
          <cell r="H788"/>
          <cell r="I788"/>
          <cell r="J788"/>
          <cell r="K788"/>
          <cell r="L788"/>
          <cell r="M788"/>
          <cell r="N788"/>
        </row>
        <row r="789">
          <cell r="F789"/>
          <cell r="G789"/>
          <cell r="H789"/>
          <cell r="I789"/>
          <cell r="J789"/>
          <cell r="K789"/>
          <cell r="L789"/>
          <cell r="M789"/>
          <cell r="N789"/>
        </row>
        <row r="790">
          <cell r="F790"/>
          <cell r="G790"/>
          <cell r="H790"/>
          <cell r="I790"/>
          <cell r="J790"/>
          <cell r="K790"/>
          <cell r="L790"/>
          <cell r="M790"/>
          <cell r="N790"/>
        </row>
        <row r="791">
          <cell r="F791"/>
          <cell r="G791"/>
          <cell r="H791"/>
          <cell r="I791"/>
          <cell r="J791"/>
          <cell r="K791"/>
          <cell r="L791"/>
          <cell r="M791"/>
          <cell r="N791"/>
        </row>
        <row r="792">
          <cell r="F792"/>
          <cell r="G792"/>
          <cell r="H792"/>
          <cell r="I792"/>
          <cell r="J792"/>
          <cell r="K792"/>
          <cell r="L792"/>
          <cell r="M792"/>
          <cell r="N792"/>
        </row>
        <row r="793">
          <cell r="F793"/>
          <cell r="G793"/>
          <cell r="H793"/>
          <cell r="I793"/>
          <cell r="J793"/>
          <cell r="K793"/>
          <cell r="L793"/>
          <cell r="M793"/>
          <cell r="N793"/>
        </row>
        <row r="794">
          <cell r="F794"/>
          <cell r="G794"/>
          <cell r="H794"/>
          <cell r="I794"/>
          <cell r="J794"/>
          <cell r="K794"/>
          <cell r="L794"/>
          <cell r="M794"/>
          <cell r="N794"/>
        </row>
        <row r="795">
          <cell r="F795"/>
          <cell r="G795"/>
          <cell r="H795"/>
          <cell r="I795"/>
          <cell r="J795"/>
          <cell r="K795"/>
          <cell r="L795"/>
          <cell r="M795"/>
          <cell r="N795"/>
        </row>
        <row r="796">
          <cell r="F796"/>
          <cell r="G796"/>
          <cell r="H796"/>
          <cell r="I796"/>
          <cell r="J796"/>
          <cell r="K796"/>
          <cell r="L796"/>
          <cell r="M796"/>
          <cell r="N796"/>
        </row>
        <row r="797">
          <cell r="F797"/>
          <cell r="G797"/>
          <cell r="H797"/>
          <cell r="I797"/>
          <cell r="J797"/>
          <cell r="K797"/>
          <cell r="L797"/>
          <cell r="M797"/>
          <cell r="N797"/>
        </row>
        <row r="798">
          <cell r="F798"/>
          <cell r="G798"/>
          <cell r="H798"/>
          <cell r="I798"/>
          <cell r="J798"/>
          <cell r="K798"/>
          <cell r="L798"/>
          <cell r="M798"/>
          <cell r="N798"/>
        </row>
        <row r="799">
          <cell r="F799"/>
          <cell r="G799"/>
          <cell r="H799"/>
          <cell r="I799"/>
          <cell r="J799"/>
          <cell r="K799"/>
          <cell r="L799"/>
          <cell r="M799"/>
          <cell r="N799"/>
        </row>
        <row r="800">
          <cell r="F800"/>
          <cell r="G800"/>
          <cell r="H800"/>
          <cell r="I800"/>
          <cell r="J800"/>
          <cell r="K800"/>
          <cell r="L800"/>
          <cell r="M800"/>
          <cell r="N800"/>
        </row>
        <row r="801">
          <cell r="F801"/>
          <cell r="G801"/>
          <cell r="H801"/>
          <cell r="I801"/>
          <cell r="J801"/>
          <cell r="K801"/>
          <cell r="L801"/>
          <cell r="M801"/>
          <cell r="N801"/>
        </row>
        <row r="802">
          <cell r="F802"/>
          <cell r="G802"/>
          <cell r="H802"/>
          <cell r="I802"/>
          <cell r="J802"/>
          <cell r="K802"/>
          <cell r="L802"/>
          <cell r="M802"/>
          <cell r="N802"/>
        </row>
        <row r="803">
          <cell r="F803"/>
          <cell r="G803"/>
          <cell r="H803"/>
          <cell r="I803"/>
          <cell r="J803"/>
          <cell r="K803"/>
          <cell r="L803"/>
          <cell r="M803"/>
          <cell r="N803"/>
        </row>
        <row r="804">
          <cell r="F804"/>
          <cell r="G804"/>
          <cell r="H804"/>
          <cell r="I804"/>
          <cell r="J804"/>
          <cell r="K804"/>
          <cell r="L804"/>
          <cell r="M804"/>
          <cell r="N804"/>
        </row>
        <row r="805">
          <cell r="F805"/>
          <cell r="G805"/>
          <cell r="H805"/>
          <cell r="I805"/>
          <cell r="J805"/>
          <cell r="K805"/>
          <cell r="L805"/>
          <cell r="M805"/>
          <cell r="N805"/>
        </row>
        <row r="806">
          <cell r="F806"/>
          <cell r="G806"/>
          <cell r="H806"/>
          <cell r="I806"/>
          <cell r="J806"/>
          <cell r="K806"/>
          <cell r="L806"/>
          <cell r="M806"/>
          <cell r="N806"/>
        </row>
        <row r="807">
          <cell r="F807"/>
          <cell r="G807"/>
          <cell r="H807"/>
          <cell r="I807"/>
          <cell r="J807"/>
          <cell r="K807"/>
          <cell r="L807"/>
          <cell r="M807"/>
          <cell r="N807"/>
        </row>
        <row r="808">
          <cell r="F808"/>
          <cell r="G808"/>
          <cell r="H808"/>
          <cell r="I808"/>
          <cell r="J808"/>
          <cell r="K808"/>
          <cell r="L808"/>
          <cell r="M808"/>
          <cell r="N808"/>
        </row>
        <row r="809">
          <cell r="F809"/>
          <cell r="G809"/>
          <cell r="H809"/>
          <cell r="I809"/>
          <cell r="J809"/>
          <cell r="K809"/>
          <cell r="L809"/>
          <cell r="M809"/>
          <cell r="N809"/>
        </row>
        <row r="810">
          <cell r="F810"/>
          <cell r="G810"/>
          <cell r="H810"/>
          <cell r="I810"/>
          <cell r="J810"/>
          <cell r="K810"/>
          <cell r="L810"/>
          <cell r="M810"/>
          <cell r="N810"/>
        </row>
        <row r="811">
          <cell r="F811"/>
          <cell r="G811"/>
          <cell r="H811"/>
          <cell r="I811"/>
          <cell r="J811"/>
          <cell r="K811"/>
          <cell r="L811"/>
          <cell r="M811"/>
          <cell r="N811"/>
        </row>
        <row r="812">
          <cell r="F812"/>
          <cell r="G812"/>
          <cell r="H812"/>
          <cell r="I812"/>
          <cell r="J812"/>
          <cell r="K812"/>
          <cell r="L812"/>
          <cell r="M812"/>
          <cell r="N812"/>
        </row>
        <row r="813">
          <cell r="F813"/>
          <cell r="G813"/>
          <cell r="H813"/>
          <cell r="I813"/>
          <cell r="J813"/>
          <cell r="K813"/>
          <cell r="L813"/>
          <cell r="M813"/>
          <cell r="N813"/>
        </row>
        <row r="814">
          <cell r="F814"/>
          <cell r="G814"/>
          <cell r="H814"/>
          <cell r="I814"/>
          <cell r="J814"/>
          <cell r="K814"/>
          <cell r="L814"/>
          <cell r="M814"/>
          <cell r="N814"/>
        </row>
        <row r="815">
          <cell r="F815"/>
          <cell r="G815"/>
          <cell r="H815"/>
          <cell r="I815"/>
          <cell r="J815"/>
          <cell r="K815"/>
          <cell r="L815"/>
          <cell r="M815"/>
          <cell r="N815"/>
        </row>
        <row r="816">
          <cell r="F816"/>
          <cell r="G816"/>
          <cell r="H816"/>
          <cell r="I816"/>
          <cell r="J816"/>
          <cell r="K816"/>
          <cell r="L816"/>
          <cell r="M816"/>
          <cell r="N816"/>
        </row>
        <row r="817">
          <cell r="F817"/>
          <cell r="G817"/>
          <cell r="H817"/>
          <cell r="I817"/>
          <cell r="J817"/>
          <cell r="K817"/>
          <cell r="L817"/>
          <cell r="M817"/>
          <cell r="N817"/>
        </row>
        <row r="818">
          <cell r="F818"/>
          <cell r="G818"/>
          <cell r="H818"/>
          <cell r="I818"/>
          <cell r="J818"/>
          <cell r="K818"/>
          <cell r="L818"/>
          <cell r="M818"/>
          <cell r="N818"/>
        </row>
        <row r="819">
          <cell r="F819"/>
          <cell r="G819"/>
          <cell r="H819"/>
          <cell r="I819"/>
          <cell r="J819"/>
          <cell r="K819"/>
          <cell r="L819"/>
          <cell r="M819"/>
          <cell r="N819"/>
        </row>
        <row r="820">
          <cell r="F820"/>
          <cell r="G820"/>
          <cell r="H820"/>
          <cell r="I820"/>
          <cell r="J820"/>
          <cell r="K820"/>
          <cell r="L820"/>
          <cell r="M820"/>
          <cell r="N820"/>
        </row>
        <row r="821">
          <cell r="F821"/>
          <cell r="G821"/>
          <cell r="H821"/>
          <cell r="I821"/>
          <cell r="J821"/>
          <cell r="K821"/>
          <cell r="L821"/>
          <cell r="M821"/>
          <cell r="N821"/>
        </row>
        <row r="822">
          <cell r="F822"/>
          <cell r="G822"/>
          <cell r="H822"/>
          <cell r="I822"/>
          <cell r="J822"/>
          <cell r="K822"/>
          <cell r="L822"/>
          <cell r="M822"/>
          <cell r="N822"/>
        </row>
        <row r="823">
          <cell r="F823"/>
          <cell r="G823"/>
          <cell r="H823"/>
          <cell r="I823"/>
          <cell r="J823"/>
          <cell r="K823"/>
          <cell r="L823"/>
          <cell r="M823"/>
          <cell r="N823"/>
        </row>
        <row r="824">
          <cell r="F824"/>
          <cell r="G824"/>
          <cell r="H824"/>
          <cell r="I824"/>
          <cell r="J824"/>
          <cell r="K824"/>
          <cell r="L824"/>
          <cell r="M824"/>
          <cell r="N824"/>
        </row>
        <row r="825">
          <cell r="F825"/>
          <cell r="G825"/>
          <cell r="H825"/>
          <cell r="I825"/>
          <cell r="J825"/>
          <cell r="K825"/>
          <cell r="L825"/>
          <cell r="M825"/>
          <cell r="N825"/>
        </row>
        <row r="826">
          <cell r="F826"/>
          <cell r="G826"/>
          <cell r="H826"/>
          <cell r="I826"/>
          <cell r="J826"/>
          <cell r="K826"/>
          <cell r="L826"/>
          <cell r="M826"/>
          <cell r="N826"/>
        </row>
        <row r="827">
          <cell r="F827"/>
          <cell r="G827"/>
          <cell r="H827"/>
          <cell r="I827"/>
          <cell r="J827"/>
          <cell r="K827"/>
          <cell r="L827"/>
          <cell r="M827"/>
          <cell r="N827"/>
        </row>
        <row r="828">
          <cell r="F828"/>
          <cell r="G828"/>
          <cell r="H828"/>
          <cell r="I828"/>
          <cell r="J828"/>
          <cell r="K828"/>
          <cell r="L828"/>
          <cell r="M828"/>
          <cell r="N828"/>
        </row>
        <row r="829">
          <cell r="F829"/>
          <cell r="G829"/>
          <cell r="H829"/>
          <cell r="I829"/>
          <cell r="J829"/>
          <cell r="K829"/>
          <cell r="L829"/>
          <cell r="M829"/>
          <cell r="N829"/>
        </row>
        <row r="830">
          <cell r="F830"/>
          <cell r="G830"/>
          <cell r="H830"/>
          <cell r="I830"/>
          <cell r="J830"/>
          <cell r="K830"/>
          <cell r="L830"/>
          <cell r="M830"/>
          <cell r="N830"/>
        </row>
        <row r="831">
          <cell r="F831"/>
          <cell r="G831"/>
          <cell r="H831"/>
          <cell r="I831"/>
          <cell r="J831"/>
          <cell r="K831"/>
          <cell r="L831"/>
          <cell r="M831"/>
          <cell r="N831"/>
        </row>
        <row r="832">
          <cell r="F832"/>
          <cell r="G832"/>
          <cell r="H832"/>
          <cell r="I832"/>
          <cell r="J832"/>
          <cell r="K832"/>
          <cell r="L832"/>
          <cell r="M832"/>
          <cell r="N832"/>
        </row>
        <row r="833">
          <cell r="F833"/>
          <cell r="G833"/>
          <cell r="H833"/>
          <cell r="I833"/>
          <cell r="J833"/>
          <cell r="K833"/>
          <cell r="L833"/>
          <cell r="M833"/>
          <cell r="N833"/>
        </row>
        <row r="834">
          <cell r="F834"/>
          <cell r="G834"/>
          <cell r="H834"/>
          <cell r="I834"/>
          <cell r="J834"/>
          <cell r="K834"/>
          <cell r="L834"/>
          <cell r="M834"/>
          <cell r="N834"/>
        </row>
        <row r="835">
          <cell r="F835"/>
          <cell r="G835"/>
          <cell r="H835"/>
          <cell r="I835"/>
          <cell r="J835"/>
          <cell r="K835"/>
          <cell r="L835"/>
          <cell r="M835"/>
          <cell r="N835"/>
        </row>
        <row r="836">
          <cell r="F836"/>
          <cell r="G836"/>
          <cell r="H836"/>
          <cell r="I836"/>
          <cell r="J836"/>
          <cell r="K836"/>
          <cell r="L836"/>
          <cell r="M836"/>
          <cell r="N836"/>
        </row>
        <row r="837">
          <cell r="F837"/>
          <cell r="G837"/>
          <cell r="H837"/>
          <cell r="I837"/>
          <cell r="J837"/>
          <cell r="K837"/>
          <cell r="L837"/>
          <cell r="M837"/>
          <cell r="N837"/>
        </row>
        <row r="838">
          <cell r="F838"/>
          <cell r="G838"/>
          <cell r="H838"/>
          <cell r="I838"/>
          <cell r="J838"/>
          <cell r="K838"/>
          <cell r="L838"/>
          <cell r="M838"/>
          <cell r="N838"/>
        </row>
        <row r="839">
          <cell r="F839"/>
          <cell r="G839"/>
          <cell r="H839"/>
          <cell r="I839"/>
          <cell r="J839"/>
          <cell r="K839"/>
          <cell r="L839"/>
          <cell r="M839"/>
          <cell r="N839"/>
        </row>
        <row r="840">
          <cell r="F840"/>
          <cell r="G840"/>
          <cell r="H840"/>
          <cell r="I840"/>
          <cell r="J840"/>
          <cell r="K840"/>
          <cell r="L840"/>
          <cell r="M840"/>
          <cell r="N840"/>
        </row>
        <row r="841">
          <cell r="F841"/>
          <cell r="G841"/>
          <cell r="H841"/>
          <cell r="I841"/>
          <cell r="J841"/>
          <cell r="K841"/>
          <cell r="L841"/>
          <cell r="M841"/>
          <cell r="N841"/>
        </row>
        <row r="842">
          <cell r="F842"/>
          <cell r="G842"/>
          <cell r="H842"/>
          <cell r="I842"/>
          <cell r="J842"/>
          <cell r="K842"/>
          <cell r="L842"/>
          <cell r="M842"/>
          <cell r="N842"/>
        </row>
        <row r="843">
          <cell r="F843"/>
          <cell r="G843"/>
          <cell r="H843"/>
          <cell r="I843"/>
          <cell r="J843"/>
          <cell r="K843"/>
          <cell r="L843"/>
          <cell r="M843"/>
          <cell r="N843"/>
        </row>
        <row r="844">
          <cell r="F844"/>
          <cell r="G844"/>
          <cell r="H844"/>
          <cell r="I844"/>
          <cell r="J844"/>
          <cell r="K844"/>
          <cell r="L844"/>
          <cell r="M844"/>
          <cell r="N844"/>
        </row>
        <row r="845">
          <cell r="F845"/>
          <cell r="G845"/>
          <cell r="H845"/>
          <cell r="I845"/>
          <cell r="J845"/>
          <cell r="K845"/>
          <cell r="L845"/>
          <cell r="M845"/>
          <cell r="N845"/>
        </row>
        <row r="846">
          <cell r="F846"/>
          <cell r="G846"/>
          <cell r="H846"/>
          <cell r="I846"/>
          <cell r="J846"/>
          <cell r="K846"/>
          <cell r="L846"/>
          <cell r="M846"/>
          <cell r="N846"/>
        </row>
        <row r="847">
          <cell r="F847"/>
          <cell r="G847"/>
          <cell r="H847"/>
          <cell r="I847"/>
          <cell r="J847"/>
          <cell r="K847"/>
          <cell r="L847"/>
          <cell r="M847"/>
          <cell r="N847"/>
        </row>
        <row r="848">
          <cell r="F848"/>
          <cell r="G848"/>
          <cell r="H848"/>
          <cell r="I848"/>
          <cell r="J848"/>
          <cell r="K848"/>
          <cell r="L848"/>
          <cell r="M848"/>
          <cell r="N848"/>
        </row>
        <row r="849">
          <cell r="F849"/>
          <cell r="G849"/>
          <cell r="H849"/>
          <cell r="I849"/>
          <cell r="J849"/>
          <cell r="K849"/>
          <cell r="L849"/>
          <cell r="M849"/>
          <cell r="N849"/>
        </row>
        <row r="850">
          <cell r="F850"/>
          <cell r="G850"/>
          <cell r="H850"/>
          <cell r="I850"/>
          <cell r="J850"/>
          <cell r="K850"/>
          <cell r="L850"/>
          <cell r="M850"/>
          <cell r="N850"/>
        </row>
        <row r="851">
          <cell r="F851"/>
          <cell r="G851"/>
          <cell r="H851"/>
          <cell r="I851"/>
          <cell r="J851"/>
          <cell r="K851"/>
          <cell r="L851"/>
          <cell r="M851"/>
          <cell r="N851"/>
        </row>
        <row r="852">
          <cell r="F852"/>
          <cell r="G852"/>
          <cell r="H852"/>
          <cell r="I852"/>
          <cell r="J852"/>
          <cell r="K852"/>
          <cell r="L852"/>
          <cell r="M852"/>
          <cell r="N852"/>
        </row>
        <row r="853">
          <cell r="F853"/>
          <cell r="G853"/>
          <cell r="H853"/>
          <cell r="I853"/>
          <cell r="J853"/>
          <cell r="K853"/>
          <cell r="L853"/>
          <cell r="M853"/>
          <cell r="N853"/>
        </row>
        <row r="854">
          <cell r="F854"/>
          <cell r="G854"/>
          <cell r="H854"/>
          <cell r="I854"/>
          <cell r="J854"/>
          <cell r="K854"/>
          <cell r="L854"/>
          <cell r="M854"/>
          <cell r="N854"/>
        </row>
        <row r="855">
          <cell r="F855"/>
          <cell r="G855"/>
          <cell r="H855"/>
          <cell r="I855"/>
          <cell r="J855"/>
          <cell r="K855"/>
          <cell r="L855"/>
          <cell r="M855"/>
          <cell r="N855"/>
        </row>
        <row r="856">
          <cell r="F856"/>
          <cell r="G856"/>
          <cell r="H856"/>
          <cell r="I856"/>
          <cell r="J856"/>
          <cell r="K856"/>
          <cell r="L856"/>
          <cell r="M856"/>
          <cell r="N856"/>
        </row>
        <row r="857">
          <cell r="F857"/>
          <cell r="G857"/>
          <cell r="H857"/>
          <cell r="I857"/>
          <cell r="J857"/>
          <cell r="K857"/>
          <cell r="L857"/>
          <cell r="M857"/>
          <cell r="N857"/>
        </row>
        <row r="858">
          <cell r="F858"/>
          <cell r="G858"/>
          <cell r="H858"/>
          <cell r="I858"/>
          <cell r="J858"/>
          <cell r="K858"/>
          <cell r="L858"/>
          <cell r="M858"/>
          <cell r="N858"/>
        </row>
        <row r="859">
          <cell r="F859"/>
          <cell r="G859"/>
          <cell r="H859"/>
          <cell r="I859"/>
          <cell r="J859"/>
          <cell r="K859"/>
          <cell r="L859"/>
          <cell r="M859"/>
          <cell r="N859"/>
        </row>
        <row r="860">
          <cell r="F860"/>
          <cell r="G860"/>
          <cell r="H860"/>
          <cell r="I860"/>
          <cell r="J860"/>
          <cell r="K860"/>
          <cell r="L860"/>
          <cell r="M860"/>
          <cell r="N860"/>
        </row>
        <row r="861">
          <cell r="F861"/>
          <cell r="G861"/>
          <cell r="H861"/>
          <cell r="I861"/>
          <cell r="J861"/>
          <cell r="K861"/>
          <cell r="L861"/>
          <cell r="M861"/>
          <cell r="N861"/>
        </row>
        <row r="862">
          <cell r="F862"/>
          <cell r="G862"/>
          <cell r="H862"/>
          <cell r="I862"/>
          <cell r="J862"/>
          <cell r="K862"/>
          <cell r="L862"/>
          <cell r="M862"/>
          <cell r="N862"/>
        </row>
        <row r="863">
          <cell r="F863"/>
          <cell r="G863"/>
          <cell r="H863"/>
          <cell r="I863"/>
          <cell r="J863"/>
          <cell r="K863"/>
          <cell r="L863"/>
          <cell r="M863"/>
          <cell r="N863"/>
        </row>
        <row r="864">
          <cell r="F864"/>
          <cell r="G864"/>
          <cell r="H864"/>
          <cell r="I864"/>
          <cell r="J864"/>
          <cell r="K864"/>
          <cell r="L864"/>
          <cell r="M864"/>
          <cell r="N864"/>
        </row>
        <row r="865">
          <cell r="F865"/>
          <cell r="G865"/>
          <cell r="H865"/>
          <cell r="I865"/>
          <cell r="J865"/>
          <cell r="K865"/>
          <cell r="L865"/>
          <cell r="M865"/>
          <cell r="N865"/>
        </row>
        <row r="866">
          <cell r="F866"/>
          <cell r="G866"/>
          <cell r="H866"/>
          <cell r="I866"/>
          <cell r="J866"/>
          <cell r="K866"/>
          <cell r="L866"/>
          <cell r="M866"/>
          <cell r="N866"/>
        </row>
        <row r="867">
          <cell r="F867"/>
          <cell r="G867"/>
          <cell r="H867"/>
          <cell r="I867"/>
          <cell r="J867"/>
          <cell r="K867"/>
          <cell r="L867"/>
          <cell r="M867"/>
          <cell r="N867"/>
        </row>
        <row r="868">
          <cell r="F868"/>
          <cell r="G868"/>
          <cell r="H868"/>
          <cell r="I868"/>
          <cell r="J868"/>
          <cell r="K868"/>
          <cell r="L868"/>
          <cell r="M868"/>
          <cell r="N868"/>
        </row>
        <row r="869">
          <cell r="F869"/>
          <cell r="G869"/>
          <cell r="H869"/>
          <cell r="I869"/>
          <cell r="J869"/>
          <cell r="K869"/>
          <cell r="L869"/>
          <cell r="M869"/>
          <cell r="N869"/>
        </row>
        <row r="870">
          <cell r="F870"/>
          <cell r="G870"/>
          <cell r="H870"/>
          <cell r="I870"/>
          <cell r="J870"/>
          <cell r="K870"/>
          <cell r="L870"/>
          <cell r="M870"/>
          <cell r="N870"/>
        </row>
        <row r="871">
          <cell r="F871"/>
          <cell r="G871"/>
          <cell r="H871"/>
          <cell r="I871"/>
          <cell r="J871"/>
          <cell r="K871"/>
          <cell r="L871"/>
          <cell r="M871"/>
          <cell r="N871"/>
        </row>
        <row r="872">
          <cell r="F872"/>
          <cell r="G872"/>
          <cell r="H872"/>
          <cell r="I872"/>
          <cell r="J872"/>
          <cell r="K872"/>
          <cell r="L872"/>
          <cell r="M872"/>
          <cell r="N872"/>
        </row>
        <row r="873">
          <cell r="F873"/>
          <cell r="G873"/>
          <cell r="H873"/>
          <cell r="I873"/>
          <cell r="J873"/>
          <cell r="K873"/>
          <cell r="L873"/>
          <cell r="M873"/>
          <cell r="N873"/>
        </row>
        <row r="874">
          <cell r="F874"/>
          <cell r="G874"/>
          <cell r="H874"/>
          <cell r="I874"/>
          <cell r="J874"/>
          <cell r="K874"/>
          <cell r="L874"/>
          <cell r="M874"/>
          <cell r="N874"/>
        </row>
        <row r="875">
          <cell r="F875"/>
          <cell r="G875"/>
          <cell r="H875"/>
          <cell r="I875"/>
          <cell r="J875"/>
          <cell r="K875"/>
          <cell r="L875"/>
          <cell r="M875"/>
          <cell r="N875"/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Formulario PPGA1"/>
      <sheetName val="Formulario PPGA2"/>
      <sheetName val="PPNE2"/>
      <sheetName val="Formulario PPGA3"/>
      <sheetName val="Formulario PPGA4"/>
      <sheetName val="Insumos"/>
      <sheetName val="D-PROY GASTOS "/>
      <sheetName val="INVERSION"/>
      <sheetName val="pre, de in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7">
          <cell r="F17" t="str">
            <v>REMUNERACIONES Y CONTRIBUCIONES</v>
          </cell>
          <cell r="G17">
            <v>0</v>
          </cell>
          <cell r="H17">
            <v>0</v>
          </cell>
          <cell r="I17">
            <v>149006332.66999999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  <cell r="M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  <cell r="M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  <cell r="M20">
            <v>0</v>
          </cell>
          <cell r="N20">
            <v>12841644.274285715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  <cell r="M23">
            <v>0</v>
          </cell>
          <cell r="N23">
            <v>0</v>
          </cell>
        </row>
        <row r="24">
          <cell r="F24" t="str">
            <v>Sueldos al personal contratado y/o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  <cell r="M24">
            <v>0</v>
          </cell>
          <cell r="N24">
            <v>192219135.89142856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  <cell r="M25">
            <v>0</v>
          </cell>
          <cell r="N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  <cell r="M26">
            <v>0</v>
          </cell>
          <cell r="N26">
            <v>61621.714285714283</v>
          </cell>
        </row>
        <row r="27">
          <cell r="F27" t="str">
            <v>Sueldo anual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  <cell r="M27">
            <v>0</v>
          </cell>
          <cell r="N27">
            <v>19890161.142857142</v>
          </cell>
        </row>
        <row r="28">
          <cell r="F28" t="str">
            <v>Prestacion laboral por desvinculación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  <cell r="M28">
            <v>0</v>
          </cell>
          <cell r="N28">
            <v>1331491.0628571429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  <cell r="M29">
            <v>0</v>
          </cell>
          <cell r="N29">
            <v>35043.582857142857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  <cell r="M33">
            <v>0</v>
          </cell>
          <cell r="N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F37" t="str">
            <v>Compensación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  <cell r="M37">
            <v>0</v>
          </cell>
          <cell r="N37">
            <v>199800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  <cell r="M44">
            <v>0</v>
          </cell>
          <cell r="N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  <cell r="M45">
            <v>0</v>
          </cell>
          <cell r="N45">
            <v>19500000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  <cell r="M47">
            <v>0</v>
          </cell>
          <cell r="N47">
            <v>0</v>
          </cell>
        </row>
        <row r="48">
          <cell r="F48" t="str">
            <v>Contribuciones al seguro de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  <cell r="M48">
            <v>0</v>
          </cell>
          <cell r="N48">
            <v>14536389.822857141</v>
          </cell>
        </row>
        <row r="49">
          <cell r="F49" t="str">
            <v>Contribuciones al seguro de pensiones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  <cell r="M49">
            <v>0</v>
          </cell>
          <cell r="N49">
            <v>14556881.982857145</v>
          </cell>
        </row>
        <row r="50">
          <cell r="F50" t="str">
            <v>Contribuciones al seguro de riesgo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  <cell r="M50">
            <v>0</v>
          </cell>
          <cell r="N50">
            <v>2316000.4971428569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  <cell r="M53">
            <v>0</v>
          </cell>
          <cell r="N53">
            <v>0</v>
          </cell>
        </row>
        <row r="54">
          <cell r="F54" t="str">
            <v>Servicios telefónico de larga distancia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  <cell r="M54">
            <v>0</v>
          </cell>
          <cell r="N54">
            <v>2233563.1560000004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F57" t="str">
            <v>Servicio de internet y televisión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  <cell r="M57">
            <v>0</v>
          </cell>
          <cell r="N57">
            <v>900718.49142857129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  <cell r="M62">
            <v>0</v>
          </cell>
          <cell r="N62">
            <v>0</v>
          </cell>
        </row>
        <row r="63">
          <cell r="F63" t="str">
            <v>Publicidad y propaganda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  <cell r="M63">
            <v>0</v>
          </cell>
          <cell r="N63">
            <v>2619373.268571429</v>
          </cell>
        </row>
        <row r="64">
          <cell r="F64" t="str">
            <v>Impresión y encuadernación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  <cell r="M64">
            <v>0</v>
          </cell>
          <cell r="N64">
            <v>115680.34285714285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  <cell r="M66">
            <v>0</v>
          </cell>
          <cell r="N66">
            <v>0</v>
          </cell>
        </row>
        <row r="67">
          <cell r="F67" t="str">
            <v>Viáticos dentro del país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  <cell r="M67">
            <v>0</v>
          </cell>
          <cell r="N67">
            <v>585428.57142857136</v>
          </cell>
        </row>
        <row r="68">
          <cell r="F68" t="str">
            <v>Viáticos fuera del país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  <cell r="M68">
            <v>0</v>
          </cell>
          <cell r="N68">
            <v>350917.28571428568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  <cell r="M70">
            <v>0</v>
          </cell>
          <cell r="N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  <cell r="M71">
            <v>0</v>
          </cell>
          <cell r="N71">
            <v>6634.2857142857147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  <cell r="M73">
            <v>0</v>
          </cell>
          <cell r="N73">
            <v>13200</v>
          </cell>
        </row>
        <row r="74">
          <cell r="F74" t="str">
            <v>Peaje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  <cell r="M74">
            <v>0</v>
          </cell>
          <cell r="N74">
            <v>9816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  <cell r="M76">
            <v>0</v>
          </cell>
          <cell r="N76">
            <v>0</v>
          </cell>
        </row>
        <row r="77">
          <cell r="F77" t="str">
            <v>Alquilleres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  <cell r="M77">
            <v>0</v>
          </cell>
          <cell r="N77">
            <v>1081490.6228571429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F81" t="str">
            <v>Alquiler de 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  <cell r="M81">
            <v>0</v>
          </cell>
          <cell r="N81">
            <v>386715.44571428571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F83" t="str">
            <v>Alquileres de equipos de transporte, tracción y elevación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  <cell r="M83">
            <v>0</v>
          </cell>
          <cell r="N83">
            <v>2171324.5714285714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  <cell r="M84">
            <v>0</v>
          </cell>
          <cell r="N84">
            <v>150926.60571428572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  <cell r="M93">
            <v>0</v>
          </cell>
          <cell r="N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F95" t="str">
            <v>Servicios especiales de mantenimiento y reparación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  <cell r="M95">
            <v>0</v>
          </cell>
          <cell r="N95">
            <v>3517191.2742857141</v>
          </cell>
        </row>
        <row r="96">
          <cell r="F96" t="str">
            <v>Limpieza, 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  <cell r="M96">
            <v>0</v>
          </cell>
          <cell r="N96">
            <v>26794.28571428571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 t="str">
            <v>%</v>
          </cell>
          <cell r="N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  <cell r="M99">
            <v>0</v>
          </cell>
          <cell r="N99">
            <v>0</v>
          </cell>
        </row>
        <row r="100">
          <cell r="F100" t="str">
            <v>Mantenimiento y reparación de equipo de oficina y muebles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  <cell r="M100">
            <v>0</v>
          </cell>
          <cell r="N100">
            <v>400897.6</v>
          </cell>
        </row>
        <row r="101">
          <cell r="F101" t="str">
            <v>Mantenimiento y reparación de equipo para computación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  <cell r="M101">
            <v>0</v>
          </cell>
          <cell r="N101">
            <v>41433.377142857149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F103" t="str">
            <v>Mantenimiento y reparación de equipos sanitarios y de laboratorio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  <cell r="M103">
            <v>0</v>
          </cell>
          <cell r="N103">
            <v>1459005.9194285714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F105" t="str">
            <v>Mantenimiento y reparación de equipos de transporte, tracción y elevación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  <cell r="M105">
            <v>0</v>
          </cell>
          <cell r="N105">
            <v>785677.6114285714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  <cell r="M107">
            <v>0</v>
          </cell>
          <cell r="N107">
            <v>0</v>
          </cell>
        </row>
        <row r="108">
          <cell r="F108" t="str">
            <v>Comisiones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  <cell r="M108">
            <v>0</v>
          </cell>
          <cell r="N108">
            <v>306257.7257142858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  <cell r="M111">
            <v>0</v>
          </cell>
          <cell r="N111">
            <v>311142.85714285716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F113" t="str">
            <v>Servicios jurídicos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  <cell r="M113">
            <v>0</v>
          </cell>
          <cell r="N113">
            <v>191104.10285714286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F115" t="str">
            <v>Servicios de capacitación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  <cell r="M115">
            <v>0</v>
          </cell>
          <cell r="N115">
            <v>685447.7142857142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F117" t="str">
            <v>Otros servicios técnicos profesionales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  <cell r="M117">
            <v>0</v>
          </cell>
          <cell r="N117">
            <v>9260162.348571429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  <cell r="M118">
            <v>0</v>
          </cell>
          <cell r="N118">
            <v>9932272.0971428566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  <cell r="M119">
            <v>0</v>
          </cell>
          <cell r="N119">
            <v>2262.8571428571427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  <cell r="M123">
            <v>0</v>
          </cell>
          <cell r="N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  <cell r="M124">
            <v>0</v>
          </cell>
          <cell r="N124">
            <v>23490104.788126793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  <cell r="M128">
            <v>0</v>
          </cell>
          <cell r="N128">
            <v>33334.28571428571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  <cell r="M131">
            <v>0</v>
          </cell>
          <cell r="N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  <cell r="M132">
            <v>0</v>
          </cell>
          <cell r="N132">
            <v>2742.8571428571431</v>
          </cell>
        </row>
        <row r="133">
          <cell r="F133" t="str">
            <v>Acabados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  <cell r="M133">
            <v>0</v>
          </cell>
          <cell r="N133">
            <v>1735733.3142857142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  <cell r="M134">
            <v>0</v>
          </cell>
          <cell r="N134">
            <v>666617.34857142856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  <cell r="M137">
            <v>0</v>
          </cell>
          <cell r="N137">
            <v>0</v>
          </cell>
        </row>
        <row r="138">
          <cell r="F138" t="str">
            <v>Papel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  <cell r="M138">
            <v>0</v>
          </cell>
          <cell r="N138">
            <v>557831.91428571427</v>
          </cell>
        </row>
        <row r="139">
          <cell r="F139" t="str">
            <v>Productos de papel y cartón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  <cell r="M139">
            <v>0</v>
          </cell>
          <cell r="N139">
            <v>1406185.3714285716</v>
          </cell>
        </row>
        <row r="140">
          <cell r="F140" t="str">
            <v>Productos de artes gráficas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  <cell r="M140">
            <v>0</v>
          </cell>
          <cell r="N140">
            <v>1432122.6857142858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  <cell r="M145">
            <v>0</v>
          </cell>
          <cell r="N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  <cell r="M146">
            <v>0</v>
          </cell>
          <cell r="N146">
            <v>167282775.03684562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  <cell r="M149">
            <v>0</v>
          </cell>
          <cell r="N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F152" t="str">
            <v>Llantas y neumáticos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  <cell r="M152">
            <v>0</v>
          </cell>
          <cell r="N152">
            <v>162214.28571428571</v>
          </cell>
        </row>
        <row r="153">
          <cell r="F153" t="str">
            <v>Artículos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  <cell r="M153">
            <v>0</v>
          </cell>
          <cell r="N153">
            <v>8912.9485714285729</v>
          </cell>
        </row>
        <row r="154">
          <cell r="F154" t="str">
            <v xml:space="preserve">Artículos de plástico 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  <cell r="M154">
            <v>0</v>
          </cell>
          <cell r="N154">
            <v>3222089.04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  <cell r="M156">
            <v>0</v>
          </cell>
          <cell r="N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  <cell r="M157">
            <v>0</v>
          </cell>
          <cell r="N157">
            <v>1285.7142857142858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  <cell r="M162">
            <v>0</v>
          </cell>
          <cell r="N162">
            <v>0</v>
          </cell>
        </row>
        <row r="163">
          <cell r="F163" t="str">
            <v>Productos de vidrio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  <cell r="M163">
            <v>0</v>
          </cell>
          <cell r="N163">
            <v>59694.685714285719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  <cell r="M166">
            <v>0</v>
          </cell>
          <cell r="N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F169" t="str">
            <v>Estructuras metálicas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  <cell r="M169">
            <v>0</v>
          </cell>
          <cell r="N169">
            <v>49080.034285714282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  <cell r="M170">
            <v>0</v>
          </cell>
          <cell r="N170">
            <v>81417.737142857135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  <cell r="M171">
            <v>0</v>
          </cell>
          <cell r="N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  <cell r="M174">
            <v>0</v>
          </cell>
          <cell r="N174">
            <v>185074.62857142856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  <cell r="M176">
            <v>0</v>
          </cell>
          <cell r="N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  <cell r="M177">
            <v>0</v>
          </cell>
          <cell r="N177">
            <v>449693.72571428574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  <cell r="M178">
            <v>0</v>
          </cell>
          <cell r="N178">
            <v>4051554.0120000006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  <cell r="M179">
            <v>0</v>
          </cell>
          <cell r="N179">
            <v>907132.38857142872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  <cell r="M180">
            <v>0</v>
          </cell>
          <cell r="N180">
            <v>720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  <cell r="M182">
            <v>0</v>
          </cell>
          <cell r="N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F185" t="str">
            <v>Productos Químicos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  <cell r="M185">
            <v>0</v>
          </cell>
          <cell r="N185">
            <v>20022799.628571428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F187" t="str">
            <v>Insecticidas,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  <cell r="M187">
            <v>0</v>
          </cell>
          <cell r="N187">
            <v>56693.142857142855</v>
          </cell>
        </row>
        <row r="188">
          <cell r="F188" t="str">
            <v>Pinturas, Lacas, Barnices, Diluyentes y Absorbentes para Pinturas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  <cell r="M188">
            <v>0</v>
          </cell>
          <cell r="N188">
            <v>1902.8571428571431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  <cell r="M190">
            <v>0</v>
          </cell>
          <cell r="N190">
            <v>0</v>
          </cell>
        </row>
        <row r="191">
          <cell r="F191" t="str">
            <v>Material para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  <cell r="M191">
            <v>0</v>
          </cell>
          <cell r="N191">
            <v>611779.85142857139</v>
          </cell>
        </row>
        <row r="192">
          <cell r="F192" t="str">
            <v>Utiles de escritorio, oficina informática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  <cell r="M192">
            <v>0</v>
          </cell>
          <cell r="N192">
            <v>1260253.0457142857</v>
          </cell>
        </row>
        <row r="193">
          <cell r="F193" t="str">
            <v>Utiles menores médico quirùrgicos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  <cell r="M193">
            <v>0</v>
          </cell>
          <cell r="N193">
            <v>74090970.989338785</v>
          </cell>
        </row>
        <row r="194">
          <cell r="F194" t="str">
            <v>Utiles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  <cell r="M194">
            <v>0</v>
          </cell>
          <cell r="N194">
            <v>28852.028571428567</v>
          </cell>
        </row>
        <row r="195">
          <cell r="F195" t="str">
            <v>Productos eléctricos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  <cell r="M195">
            <v>0</v>
          </cell>
          <cell r="N195">
            <v>1450343.5714285714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  <cell r="M197">
            <v>0</v>
          </cell>
          <cell r="N197">
            <v>460729.08000000007</v>
          </cell>
        </row>
        <row r="198">
          <cell r="F198" t="str">
            <v>Productos y útiles varios n.i.p.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  <cell r="M198">
            <v>0</v>
          </cell>
          <cell r="N198">
            <v>64845.66857142857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  <cell r="M205">
            <v>0</v>
          </cell>
          <cell r="N205">
            <v>0</v>
          </cell>
        </row>
        <row r="206">
          <cell r="F206" t="str">
            <v>Muebles de oficina y estantería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  <cell r="M206">
            <v>0</v>
          </cell>
          <cell r="N206">
            <v>202518.28571428571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F208" t="str">
            <v>Equipos de Cómputo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  <cell r="M208">
            <v>0</v>
          </cell>
          <cell r="N208">
            <v>3745097.5314285713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  <cell r="M209">
            <v>0</v>
          </cell>
          <cell r="N209">
            <v>80197.71428571429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F213" t="str">
            <v>Equipos y aparatos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3000000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  <cell r="M217">
            <v>0</v>
          </cell>
          <cell r="N217">
            <v>0</v>
          </cell>
        </row>
        <row r="218">
          <cell r="F218" t="str">
            <v>Equipo médico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  <cell r="M218">
            <v>0</v>
          </cell>
          <cell r="N218">
            <v>41934175.856571428</v>
          </cell>
        </row>
        <row r="219">
          <cell r="F219" t="str">
            <v>Instrumental médico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  <cell r="M219">
            <v>0</v>
          </cell>
          <cell r="N219">
            <v>170468.57142857142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F222" t="str">
            <v>Automóviles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4151711.86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  <cell r="M225">
            <v>0</v>
          </cell>
          <cell r="N225">
            <v>0</v>
          </cell>
        </row>
        <row r="226">
          <cell r="F226" t="str">
            <v>Automóviles y camiones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  <cell r="M226">
            <v>0</v>
          </cell>
          <cell r="N226">
            <v>0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F228" t="str">
            <v>Maquinaria y equipo industrial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1200000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F230" t="str">
            <v>Equipo de generación eléctrica, aparatos y accesorios eléctricos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3000000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  <cell r="M240">
            <v>0</v>
          </cell>
          <cell r="N240">
            <v>0</v>
          </cell>
        </row>
        <row r="241">
          <cell r="F241" t="str">
            <v>Investigación y desarrollo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  <cell r="M241">
            <v>0</v>
          </cell>
          <cell r="N241">
            <v>513747.20571428572</v>
          </cell>
        </row>
        <row r="242">
          <cell r="F242" t="str">
            <v>Sistemas de aire acondicionado, calefacción y refrigeración industrial y comercial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20500000</v>
          </cell>
        </row>
        <row r="243">
          <cell r="F243" t="str">
            <v>Obras Hidráulicas Y Sanitarias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2614957.25</v>
          </cell>
        </row>
        <row r="244">
          <cell r="F244" t="str">
            <v>REEMBOLSO</v>
          </cell>
          <cell r="G244">
            <v>0</v>
          </cell>
          <cell r="H244">
            <v>0</v>
          </cell>
          <cell r="I244">
            <v>157740.54999999999</v>
          </cell>
          <cell r="J244">
            <v>157740.54999999999</v>
          </cell>
          <cell r="K244">
            <v>157740.54999999999</v>
          </cell>
          <cell r="L244">
            <v>157740.54999999999</v>
          </cell>
          <cell r="M244">
            <v>0</v>
          </cell>
          <cell r="N244">
            <v>270412.37142857141</v>
          </cell>
        </row>
        <row r="245">
          <cell r="F245" t="str">
            <v>Total General de Egresos</v>
          </cell>
          <cell r="G245">
            <v>0</v>
          </cell>
          <cell r="H245">
            <v>0</v>
          </cell>
          <cell r="I245">
            <v>248264269.57999998</v>
          </cell>
          <cell r="J245">
            <v>248264269.58000007</v>
          </cell>
          <cell r="K245">
            <v>248264269.58000001</v>
          </cell>
          <cell r="L245">
            <v>248264269.58000001</v>
          </cell>
          <cell r="M245">
            <v>0</v>
          </cell>
          <cell r="N245">
            <v>699981969.33116853</v>
          </cell>
        </row>
        <row r="246">
          <cell r="F246" t="str">
            <v>Diferencia entre Ingresos y Egresos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699981969.33116853</v>
          </cell>
        </row>
      </sheetData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8">
          <cell r="F18" t="str">
            <v>Remuneraciones</v>
          </cell>
          <cell r="G18">
            <v>0</v>
          </cell>
          <cell r="H18">
            <v>0</v>
          </cell>
          <cell r="I18">
            <v>0</v>
          </cell>
          <cell r="J18">
            <v>120463929.64</v>
          </cell>
          <cell r="K18">
            <v>0</v>
          </cell>
          <cell r="L18">
            <v>0</v>
          </cell>
        </row>
        <row r="19">
          <cell r="F19" t="str">
            <v>Remuneraciones al personal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7490959.1600000001</v>
          </cell>
          <cell r="L19">
            <v>0</v>
          </cell>
        </row>
        <row r="20">
          <cell r="F20" t="str">
            <v>Sueldos fijos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7490959.1599999992</v>
          </cell>
        </row>
        <row r="21">
          <cell r="F21" t="str">
            <v>Sueldo a medicos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 t="str">
            <v>Incentivos y escalafón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 t="str">
            <v>Remuneraciones al personal con carácter transitorio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112972970.48</v>
          </cell>
          <cell r="L23">
            <v>0</v>
          </cell>
        </row>
        <row r="24">
          <cell r="F24" t="str">
            <v>Sueldos Personal contratado e Igualado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112127829.27</v>
          </cell>
        </row>
        <row r="25">
          <cell r="F25" t="str">
            <v>Sueldos Personal Nominal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</v>
          </cell>
          <cell r="L25">
            <v>0</v>
          </cell>
        </row>
        <row r="26">
          <cell r="F26" t="str">
            <v>Suplencias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35946</v>
          </cell>
        </row>
        <row r="27">
          <cell r="F27" t="str">
            <v>Sueldo a nual no. 13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12050</v>
          </cell>
        </row>
        <row r="28">
          <cell r="F28" t="str">
            <v>Prestaciones Laborales por desvinculacion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776703.12</v>
          </cell>
        </row>
        <row r="29">
          <cell r="F29" t="str">
            <v>Vacaciones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20442.09</v>
          </cell>
        </row>
        <row r="30">
          <cell r="F30" t="str">
            <v>Sobresueldos</v>
          </cell>
          <cell r="G30">
            <v>0</v>
          </cell>
          <cell r="H30">
            <v>0</v>
          </cell>
          <cell r="I30">
            <v>0</v>
          </cell>
          <cell r="J30">
            <v>116550</v>
          </cell>
          <cell r="K30">
            <v>0</v>
          </cell>
          <cell r="L30">
            <v>0</v>
          </cell>
        </row>
        <row r="31">
          <cell r="F31" t="str">
            <v>Prima por Antigüedad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 t="str">
            <v>Primas por antigüedad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 t="str">
            <v>COMPENSACION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116550</v>
          </cell>
          <cell r="L33">
            <v>0</v>
          </cell>
        </row>
        <row r="34">
          <cell r="F34" t="str">
            <v>Compensacion por gastos de alimentacion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 t="str">
            <v>Compensacion por horas extraordinarias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 t="str">
            <v>Primas de Transporte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 t="str">
            <v>Compensacion de servicios de Seguridad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116550</v>
          </cell>
        </row>
        <row r="38">
          <cell r="F38" t="str">
            <v>Espesialismos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 t="str">
            <v>Espesialismos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 t="str">
            <v>Dietas y Gastos de Representacion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 t="str">
            <v>Dietas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 t="str">
            <v>Dietas en el Pais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 t="str">
            <v>Gratificaciones y Bonificaciones</v>
          </cell>
          <cell r="G43">
            <v>0</v>
          </cell>
          <cell r="H43">
            <v>0</v>
          </cell>
          <cell r="I43">
            <v>0</v>
          </cell>
          <cell r="J43">
            <v>10103777.52</v>
          </cell>
          <cell r="K43">
            <v>0</v>
          </cell>
          <cell r="L43">
            <v>0</v>
          </cell>
        </row>
        <row r="44">
          <cell r="F44" t="str">
            <v>Bonificaciones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10103777.52</v>
          </cell>
          <cell r="L44">
            <v>0</v>
          </cell>
        </row>
        <row r="45">
          <cell r="F45" t="str">
            <v>Bonificaciones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10103777.52</v>
          </cell>
        </row>
        <row r="46">
          <cell r="F46" t="str">
            <v xml:space="preserve">Contribuciones a la Segurida Social </v>
          </cell>
          <cell r="G46">
            <v>0</v>
          </cell>
          <cell r="H46">
            <v>0</v>
          </cell>
          <cell r="I46">
            <v>0</v>
          </cell>
          <cell r="J46">
            <v>18322075.509999998</v>
          </cell>
          <cell r="K46">
            <v>0</v>
          </cell>
          <cell r="L46">
            <v>0</v>
          </cell>
        </row>
        <row r="47">
          <cell r="F47" t="str">
            <v>Contribuciones al Seguro De Salud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18322075.509999998</v>
          </cell>
          <cell r="L47">
            <v>0</v>
          </cell>
        </row>
        <row r="48">
          <cell r="F48" t="str">
            <v>Contribuciones al Seguro Salud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8479560.7300000004</v>
          </cell>
        </row>
        <row r="49">
          <cell r="F49" t="str">
            <v>Contribuciones al Seguro de Penciones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8491514.4900000002</v>
          </cell>
        </row>
        <row r="50">
          <cell r="F50" t="str">
            <v>Contribuciones al Seguro de de Riesgos Laboral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1351000.29</v>
          </cell>
        </row>
        <row r="51">
          <cell r="F51" t="str">
            <v>CONTRATACION DE SERVICIOS</v>
          </cell>
          <cell r="G51">
            <v>0</v>
          </cell>
          <cell r="H51">
            <v>0</v>
          </cell>
          <cell r="I51">
            <v>20733313.949999999</v>
          </cell>
          <cell r="J51">
            <v>0</v>
          </cell>
          <cell r="K51">
            <v>0</v>
          </cell>
          <cell r="L51">
            <v>0</v>
          </cell>
        </row>
        <row r="52">
          <cell r="F52" t="str">
            <v>Servicios Basicos</v>
          </cell>
          <cell r="G52">
            <v>0</v>
          </cell>
          <cell r="H52">
            <v>0</v>
          </cell>
          <cell r="I52">
            <v>0</v>
          </cell>
          <cell r="J52">
            <v>1709884.4300000002</v>
          </cell>
          <cell r="K52">
            <v>0</v>
          </cell>
          <cell r="L52">
            <v>0</v>
          </cell>
        </row>
        <row r="53">
          <cell r="F53" t="str">
            <v>Radio Comunicación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1709884.4300000002</v>
          </cell>
          <cell r="L53">
            <v>0</v>
          </cell>
        </row>
        <row r="54">
          <cell r="F54" t="str">
            <v>Servicios telefonicos de larga distanci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1184465.31</v>
          </cell>
        </row>
        <row r="55">
          <cell r="F55" t="str">
            <v>Telefonos Local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 t="str">
            <v>Telefax y Correo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 t="str">
            <v>Servicios de Internet y Television por Cable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525419.12</v>
          </cell>
        </row>
        <row r="58">
          <cell r="F58" t="str">
            <v>Energia Electricidad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 t="str">
            <v>Agua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 t="str">
            <v>Recolecion de residuos solidos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 t="str">
            <v>Publicidad. Impresión y Encuadernacion</v>
          </cell>
          <cell r="G61">
            <v>0</v>
          </cell>
          <cell r="H61">
            <v>0</v>
          </cell>
          <cell r="I61">
            <v>0</v>
          </cell>
          <cell r="J61">
            <v>1595447.9400000002</v>
          </cell>
          <cell r="K61">
            <v>0</v>
          </cell>
          <cell r="L61">
            <v>0</v>
          </cell>
        </row>
        <row r="62">
          <cell r="F62" t="str">
            <v xml:space="preserve">Publicidad y propaganda 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1595447.9400000002</v>
          </cell>
          <cell r="L62">
            <v>0</v>
          </cell>
        </row>
        <row r="63">
          <cell r="F63" t="str">
            <v xml:space="preserve">Publicidad y propaganda 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1527967.7400000002</v>
          </cell>
        </row>
        <row r="64">
          <cell r="F64" t="str">
            <v>Impresión y Encuadernacion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67480.2</v>
          </cell>
        </row>
        <row r="65">
          <cell r="F65" t="str">
            <v>Viaticos</v>
          </cell>
          <cell r="G65">
            <v>0</v>
          </cell>
          <cell r="H65">
            <v>0</v>
          </cell>
          <cell r="I65">
            <v>0</v>
          </cell>
          <cell r="J65">
            <v>546201.75</v>
          </cell>
          <cell r="K65">
            <v>0</v>
          </cell>
          <cell r="L65">
            <v>0</v>
          </cell>
        </row>
        <row r="66">
          <cell r="F66" t="str">
            <v>Viaticos Dentro del Pais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546201.75</v>
          </cell>
          <cell r="L66">
            <v>0</v>
          </cell>
        </row>
        <row r="67">
          <cell r="F67" t="str">
            <v>Viaticos Dentro del Pais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341500</v>
          </cell>
        </row>
        <row r="68">
          <cell r="F68" t="str">
            <v>Viaticos Fuera del pais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204701.75</v>
          </cell>
        </row>
        <row r="69">
          <cell r="F69" t="str">
            <v>Transporte y Almacenaje</v>
          </cell>
          <cell r="G69">
            <v>0</v>
          </cell>
          <cell r="H69">
            <v>0</v>
          </cell>
          <cell r="I69">
            <v>0</v>
          </cell>
          <cell r="J69">
            <v>17296</v>
          </cell>
          <cell r="K69">
            <v>0</v>
          </cell>
          <cell r="L69">
            <v>0</v>
          </cell>
        </row>
        <row r="70">
          <cell r="F70" t="str">
            <v>Pasajes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17296</v>
          </cell>
          <cell r="L70">
            <v>0</v>
          </cell>
        </row>
        <row r="71">
          <cell r="F71" t="str">
            <v>Pasajes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3870</v>
          </cell>
        </row>
        <row r="72">
          <cell r="F72" t="str">
            <v>Fletes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 t="str">
            <v>Almacenaje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7700</v>
          </cell>
        </row>
        <row r="74">
          <cell r="F74" t="str">
            <v>Peajes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5726</v>
          </cell>
        </row>
        <row r="75">
          <cell r="F75" t="str">
            <v>Alquileres y Rentas</v>
          </cell>
          <cell r="G75">
            <v>0</v>
          </cell>
          <cell r="H75">
            <v>0</v>
          </cell>
          <cell r="I75">
            <v>0</v>
          </cell>
          <cell r="J75">
            <v>2095954.06</v>
          </cell>
          <cell r="K75">
            <v>0</v>
          </cell>
          <cell r="L75">
            <v>0</v>
          </cell>
        </row>
        <row r="76">
          <cell r="F76" t="str">
            <v>Alquileres y rentas de edificios y locales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2095954.06</v>
          </cell>
          <cell r="L76">
            <v>0</v>
          </cell>
        </row>
        <row r="77">
          <cell r="F77" t="str">
            <v>Alquileres y rentas de edificios y locales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630869.53</v>
          </cell>
        </row>
        <row r="78">
          <cell r="F78" t="str">
            <v>Equipos de Produccion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 t="str">
            <v>Equipos Educacional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F80" t="str">
            <v xml:space="preserve">Equipos para Computacion 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 t="str">
            <v>Equipo de Comunicación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225584.01</v>
          </cell>
        </row>
        <row r="82">
          <cell r="F82" t="str">
            <v>Equipos de Oficina y muebles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 t="str">
            <v>Equipos de Transporte, Traccion y Elevacion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1151460</v>
          </cell>
        </row>
        <row r="84">
          <cell r="F84" t="str">
            <v>Otros Alquileres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88040.52</v>
          </cell>
        </row>
        <row r="85">
          <cell r="F85" t="str">
            <v>Seguro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 t="str">
            <v>Seguros De Bienes Muebles e Inmuebles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 t="str">
            <v xml:space="preserve">Seguro de Bienes Inmuebles 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 t="str">
            <v xml:space="preserve">Seguro de Bienes Muebles 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F89" t="str">
            <v>Seguros de Personas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 t="str">
            <v>Seguros de la Produccion Agricola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 t="str">
            <v>OTROS SEGUROS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 t="str">
            <v>Serv. De Conserv., Rep. Menores E Instalac. Temp.</v>
          </cell>
          <cell r="G92">
            <v>0</v>
          </cell>
          <cell r="H92">
            <v>0</v>
          </cell>
          <cell r="I92">
            <v>0</v>
          </cell>
          <cell r="J92">
            <v>2793694.55</v>
          </cell>
          <cell r="K92">
            <v>0</v>
          </cell>
          <cell r="L92">
            <v>0</v>
          </cell>
        </row>
        <row r="93">
          <cell r="F93" t="str">
            <v>Contratacion de Obras Menores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2067324.91</v>
          </cell>
          <cell r="L93">
            <v>0</v>
          </cell>
        </row>
        <row r="94">
          <cell r="F94" t="str">
            <v>Obras Menores en edificaciones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 t="str">
            <v>Serv. Especiales de Mantenimientos y reparacion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2051694.91</v>
          </cell>
        </row>
        <row r="96">
          <cell r="F96" t="str">
            <v>Limpieza,Desmalezamiento de tierras y terrenos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15630</v>
          </cell>
        </row>
        <row r="97">
          <cell r="F97" t="str">
            <v>Instalacion Electrica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F98" t="str">
            <v>Serv. de Pintura y deriv. con fin de Higiene y embellec.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 t="str">
            <v>Mant. Y Reparaciones de Maquinarias y Equipos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726369.6399999999</v>
          </cell>
          <cell r="L99">
            <v>0</v>
          </cell>
        </row>
        <row r="100">
          <cell r="F100" t="str">
            <v>Manten. y reparacion de muebles y equip. de oficina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476</v>
          </cell>
        </row>
        <row r="101">
          <cell r="F101" t="str">
            <v>Mantenimientos y reparacion Equipos Computacion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24169.47</v>
          </cell>
        </row>
        <row r="102">
          <cell r="F102" t="str">
            <v>Mantenimientos y reparacion Equipos educacion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 t="str">
            <v>Manten. y reparacion Equip. sanitarios y de Laborat.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243412.22999999998</v>
          </cell>
        </row>
        <row r="104">
          <cell r="F104" t="str">
            <v>Manten. y reparacion Equipos de comunicación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 t="str">
            <v>Manten. y repar. Equip. de transp. ,traccion y elevacion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458311.94</v>
          </cell>
        </row>
        <row r="106">
          <cell r="F106" t="str">
            <v>OTROS SERV. NO INCLUID. EN CONCEPT. ANTERIORES</v>
          </cell>
          <cell r="G106">
            <v>0</v>
          </cell>
          <cell r="H106">
            <v>0</v>
          </cell>
          <cell r="I106">
            <v>0</v>
          </cell>
          <cell r="J106">
            <v>11974835.219999999</v>
          </cell>
          <cell r="K106">
            <v>0</v>
          </cell>
          <cell r="L106">
            <v>0</v>
          </cell>
        </row>
        <row r="107">
          <cell r="F107" t="str">
            <v>Gastos Judiciales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11974835.219999999</v>
          </cell>
          <cell r="L107">
            <v>0</v>
          </cell>
        </row>
        <row r="108">
          <cell r="F108" t="str">
            <v>Comiciones y Gastos Bancarios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162409.40000000002</v>
          </cell>
        </row>
        <row r="109">
          <cell r="F109" t="str">
            <v>Servicios Sanitarios Medicos y Veterinario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 t="str">
            <v>Servicios Funerarios y Gastos Conexos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 t="str">
            <v>Limpieza e Higiene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181500</v>
          </cell>
        </row>
        <row r="112">
          <cell r="F112" t="str">
            <v xml:space="preserve">Estudios de Ingen.,arquitect.,investigac.y analis. De Fact. 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 t="str">
            <v>Servicios Juridicos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70644.06</v>
          </cell>
        </row>
        <row r="114">
          <cell r="F114" t="str">
            <v>Servicio de Contabilidad y Auditoria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 t="str">
            <v xml:space="preserve">Servicios de Capacitacion 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363495</v>
          </cell>
        </row>
        <row r="116">
          <cell r="F116" t="str">
            <v>Servicios de Informatica y Sistemas Computarizados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 t="str">
            <v>Otros Serv. Tecnicos Profecionales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5401761.3700000001</v>
          </cell>
        </row>
        <row r="118">
          <cell r="F118" t="str">
            <v>Impuestos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5793825.3899999997</v>
          </cell>
        </row>
        <row r="119">
          <cell r="F119" t="str">
            <v>Derechos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1200</v>
          </cell>
        </row>
        <row r="120">
          <cell r="F120" t="str">
            <v>Otros Gastos por Idemniz.  y Compensaciones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 t="str">
            <v>Materiales y Suministros</v>
          </cell>
          <cell r="G121">
            <v>0</v>
          </cell>
          <cell r="H121">
            <v>0</v>
          </cell>
          <cell r="I121">
            <v>75124258.840000004</v>
          </cell>
          <cell r="J121">
            <v>0</v>
          </cell>
          <cell r="K121">
            <v>0</v>
          </cell>
          <cell r="L121">
            <v>0</v>
          </cell>
        </row>
        <row r="122">
          <cell r="F122" t="str">
            <v>Alimentos y productos Agroforestales</v>
          </cell>
          <cell r="G122">
            <v>0</v>
          </cell>
          <cell r="H122">
            <v>0</v>
          </cell>
          <cell r="I122">
            <v>0</v>
          </cell>
          <cell r="J122">
            <v>8857816.4700000007</v>
          </cell>
          <cell r="K122">
            <v>0</v>
          </cell>
          <cell r="L122">
            <v>0</v>
          </cell>
        </row>
        <row r="123">
          <cell r="F123" t="str">
            <v>Alimentos y Bebidas Para Personas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8857816.4700000007</v>
          </cell>
          <cell r="L123">
            <v>0</v>
          </cell>
        </row>
        <row r="124">
          <cell r="F124" t="str">
            <v>Alimentos y Bebidas Para Personas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8838371.4700000007</v>
          </cell>
        </row>
        <row r="125">
          <cell r="F125" t="str">
            <v>Alimentos para Animales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F126" t="str">
            <v>Productos Pecuarios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 t="str">
            <v>Productos Agricolas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F128" t="str">
            <v>Productos Forestales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19445</v>
          </cell>
        </row>
        <row r="129">
          <cell r="F129" t="str">
            <v>Madera, corcho y sus Manufacturas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F130" t="str">
            <v>TEXTILES Y VESTUARIOS</v>
          </cell>
          <cell r="G130">
            <v>0</v>
          </cell>
          <cell r="H130">
            <v>0</v>
          </cell>
          <cell r="I130">
            <v>0</v>
          </cell>
          <cell r="J130">
            <v>1367620.3</v>
          </cell>
          <cell r="K130">
            <v>0</v>
          </cell>
          <cell r="L130">
            <v>0</v>
          </cell>
        </row>
        <row r="131">
          <cell r="F131" t="str">
            <v>Hilados y telas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1367620.3</v>
          </cell>
          <cell r="L131">
            <v>0</v>
          </cell>
        </row>
        <row r="132">
          <cell r="F132" t="str">
            <v>Hilados y telas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1600</v>
          </cell>
        </row>
        <row r="133">
          <cell r="F133" t="str">
            <v>Acavados textiles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1012511.1</v>
          </cell>
        </row>
        <row r="134">
          <cell r="F134" t="str">
            <v>Prendas de vestir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353509.2</v>
          </cell>
        </row>
        <row r="135">
          <cell r="F135" t="str">
            <v>Calzados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F136" t="str">
            <v>Productos de Papel,calton e Impresos</v>
          </cell>
          <cell r="G136">
            <v>0</v>
          </cell>
          <cell r="H136">
            <v>0</v>
          </cell>
          <cell r="I136">
            <v>0</v>
          </cell>
          <cell r="J136">
            <v>1981081.65</v>
          </cell>
          <cell r="K136">
            <v>0</v>
          </cell>
          <cell r="L136">
            <v>0</v>
          </cell>
        </row>
        <row r="137">
          <cell r="F137" t="str">
            <v>Papel De Escritorio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1981081.65</v>
          </cell>
          <cell r="L137">
            <v>0</v>
          </cell>
        </row>
        <row r="138">
          <cell r="F138" t="str">
            <v>Peapel de Escritorio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325401.94999999995</v>
          </cell>
        </row>
        <row r="139">
          <cell r="F139" t="str">
            <v>Productos de papel y Carton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820274.8</v>
          </cell>
        </row>
        <row r="140">
          <cell r="F140" t="str">
            <v>Productos de Artes Graficas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835404.9</v>
          </cell>
        </row>
        <row r="141">
          <cell r="F141" t="str">
            <v>Libros,Revistas y Periodicos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 t="str">
            <v>Textos de Enseñanzas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F143" t="str">
            <v>Especies Timbradas y Valoradas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F144" t="str">
            <v>PRODUCTOS FARMACEUTICOS</v>
          </cell>
          <cell r="G144">
            <v>0</v>
          </cell>
          <cell r="H144">
            <v>0</v>
          </cell>
          <cell r="I144">
            <v>0</v>
          </cell>
          <cell r="J144">
            <v>23489648.939999998</v>
          </cell>
          <cell r="K144">
            <v>0</v>
          </cell>
          <cell r="L144">
            <v>0</v>
          </cell>
        </row>
        <row r="145">
          <cell r="F145" t="str">
            <v>Productos Medicinales para uso humano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23489648.939999998</v>
          </cell>
          <cell r="L145">
            <v>0</v>
          </cell>
        </row>
        <row r="146">
          <cell r="F146" t="str">
            <v>Productos Medicinales para uso humano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23489648.939999998</v>
          </cell>
        </row>
        <row r="147">
          <cell r="F147" t="str">
            <v>Productos Medicinales para uso Veterinario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F148" t="str">
            <v>Productos de Cuero, Caucho y Plastico</v>
          </cell>
          <cell r="G148">
            <v>0</v>
          </cell>
          <cell r="H148">
            <v>0</v>
          </cell>
          <cell r="I148">
            <v>0</v>
          </cell>
          <cell r="J148">
            <v>1979376.16</v>
          </cell>
          <cell r="K148">
            <v>0</v>
          </cell>
          <cell r="L148">
            <v>0</v>
          </cell>
        </row>
        <row r="149">
          <cell r="F149" t="str">
            <v>Cueros y Pieles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1979376.16</v>
          </cell>
          <cell r="L149">
            <v>0</v>
          </cell>
        </row>
        <row r="150">
          <cell r="F150" t="str">
            <v>Cueros y Pieles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F151" t="str">
            <v>Articulos de cueros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 t="str">
            <v>Llantas y Neumaticos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94625</v>
          </cell>
        </row>
        <row r="153">
          <cell r="F153" t="str">
            <v>Articulos de Caucho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5199.22</v>
          </cell>
        </row>
        <row r="154">
          <cell r="F154" t="str">
            <v>Articulos de Plasticos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1879551.94</v>
          </cell>
        </row>
        <row r="155">
          <cell r="F155" t="str">
            <v>Productos Minerales Metalicos y no Metalicos</v>
          </cell>
          <cell r="G155">
            <v>0</v>
          </cell>
          <cell r="H155">
            <v>0</v>
          </cell>
          <cell r="I155">
            <v>0</v>
          </cell>
          <cell r="J155">
            <v>219655.8</v>
          </cell>
          <cell r="K155">
            <v>0</v>
          </cell>
          <cell r="L155">
            <v>0</v>
          </cell>
        </row>
        <row r="156">
          <cell r="F156" t="str">
            <v>Prod. de Cemento, cal, asbetos, yeso y arcilla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750</v>
          </cell>
          <cell r="L156">
            <v>0</v>
          </cell>
        </row>
        <row r="157">
          <cell r="F157" t="str">
            <v>Productos de Cemento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750</v>
          </cell>
        </row>
        <row r="158">
          <cell r="F158" t="str">
            <v>Productos de Cal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F159" t="str">
            <v>Productos de Asbesto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F160" t="str">
            <v>Productos de Yeso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</row>
        <row r="161">
          <cell r="F161" t="str">
            <v>Productos de Arcilla y Derivados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 t="str">
            <v>Productos de Vidrio, Loza, y Porcelana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34821.9</v>
          </cell>
          <cell r="L162">
            <v>0</v>
          </cell>
        </row>
        <row r="163">
          <cell r="F163" t="str">
            <v>Productos de Vidrios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34821.9</v>
          </cell>
        </row>
        <row r="164">
          <cell r="F164" t="str">
            <v>Productos de Loza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</row>
        <row r="165">
          <cell r="F165" t="str">
            <v>Productos de Porcelana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 t="str">
            <v>Productos Metalicos y sus Derivados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76123.7</v>
          </cell>
          <cell r="L166">
            <v>0</v>
          </cell>
        </row>
        <row r="167">
          <cell r="F167" t="str">
            <v>Productos  Ferrosos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F168" t="str">
            <v>Productos no Ferrosos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F169" t="str">
            <v>Estructuras Metalicas Acabadas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28630.02</v>
          </cell>
        </row>
        <row r="170">
          <cell r="F170" t="str">
            <v>Herramientas Menores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47493.68</v>
          </cell>
        </row>
        <row r="171">
          <cell r="F171" t="str">
            <v xml:space="preserve">Minerales 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107960.2</v>
          </cell>
          <cell r="L171">
            <v>0</v>
          </cell>
        </row>
        <row r="172">
          <cell r="F172" t="str">
            <v>Minerales Metaliferos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 t="str">
            <v>Piedra, Arcilla y Arena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F174" t="str">
            <v>Otros minerales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107960.2</v>
          </cell>
        </row>
        <row r="175">
          <cell r="F175" t="str">
            <v>Combustibles, Lubric., Prod. Quim. y Conexos</v>
          </cell>
          <cell r="G175">
            <v>0</v>
          </cell>
          <cell r="H175">
            <v>0</v>
          </cell>
          <cell r="I175">
            <v>0</v>
          </cell>
          <cell r="J175">
            <v>14654600.719999999</v>
          </cell>
          <cell r="K175">
            <v>0</v>
          </cell>
          <cell r="L175">
            <v>0</v>
          </cell>
        </row>
        <row r="176">
          <cell r="F176" t="str">
            <v>Combustibles y Lubricantes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2940453.27</v>
          </cell>
          <cell r="L176">
            <v>0</v>
          </cell>
        </row>
        <row r="177">
          <cell r="F177" t="str">
            <v>Gasolina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262321.34000000003</v>
          </cell>
        </row>
        <row r="178">
          <cell r="F178" t="str">
            <v>Gasoil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2148551.37</v>
          </cell>
        </row>
        <row r="179">
          <cell r="F179" t="str">
            <v>Gas GLP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529160.56000000006</v>
          </cell>
        </row>
        <row r="180">
          <cell r="F180" t="str">
            <v>Aceites y Grasas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420</v>
          </cell>
        </row>
        <row r="181">
          <cell r="F181" t="str">
            <v>Lubricantes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F182" t="str">
            <v>Productos Quimicos y Conexos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11714147.449999999</v>
          </cell>
          <cell r="L182">
            <v>0</v>
          </cell>
        </row>
        <row r="183">
          <cell r="F183" t="str">
            <v>Productos Explosivos y Piroitecnia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 t="str">
            <v>Productos Fotoquimicos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F185" t="str">
            <v>Productos Quimico de uso Personal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11679966.449999999</v>
          </cell>
        </row>
        <row r="186">
          <cell r="F186" t="str">
            <v>Abonos y fertilizantes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 t="str">
            <v>Insecticida, Fumigantes y Otros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33071</v>
          </cell>
        </row>
        <row r="188">
          <cell r="F188" t="str">
            <v>Pints.,lacas barnic. ,diluyent. y absorb. para tinturas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1110</v>
          </cell>
        </row>
        <row r="189">
          <cell r="F189" t="str">
            <v>Productos y Utiles Varios</v>
          </cell>
          <cell r="G189">
            <v>0</v>
          </cell>
          <cell r="H189">
            <v>0</v>
          </cell>
          <cell r="I189">
            <v>0</v>
          </cell>
          <cell r="J189">
            <v>22574458.800000004</v>
          </cell>
          <cell r="K189">
            <v>0</v>
          </cell>
          <cell r="L189">
            <v>0</v>
          </cell>
        </row>
        <row r="190">
          <cell r="F190" t="str">
            <v>Material para Limpieza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22574458.800000004</v>
          </cell>
          <cell r="L190">
            <v>0</v>
          </cell>
        </row>
        <row r="191">
          <cell r="F191" t="str">
            <v>Material de Limpieza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356871.58</v>
          </cell>
        </row>
        <row r="192">
          <cell r="F192" t="str">
            <v>Útiles de escritorio, ofic., inform. y de enseñanza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735147.61</v>
          </cell>
        </row>
        <row r="193">
          <cell r="F193" t="str">
            <v>Utiles Menores Medicos-Quirurgicos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20312990.240000002</v>
          </cell>
        </row>
        <row r="194">
          <cell r="F194" t="str">
            <v>Utilies de Cocina y Comedor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16830.349999999999</v>
          </cell>
        </row>
        <row r="195">
          <cell r="F195" t="str">
            <v>Productos Electricos y Afines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846033.75</v>
          </cell>
        </row>
        <row r="196">
          <cell r="F196" t="str">
            <v>Productos y Uttiles Veterinarios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 t="str">
            <v>Otros repuestos y accesorios menores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268758.63</v>
          </cell>
        </row>
        <row r="198">
          <cell r="F198" t="str">
            <v>Prod. y Utiles Varios no identif. Precedentem.(N.I.P.)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37826.639999999999</v>
          </cell>
        </row>
        <row r="199">
          <cell r="F199" t="str">
            <v>Transferencias Corriente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F200" t="str">
            <v>Transferencias Corriente al Sector Privado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</row>
        <row r="201">
          <cell r="F201" t="str">
            <v>Ayuda y Donaciones a Personas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 t="str">
            <v>Ayuda y Donaciones Program. a hogares y Person.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</row>
        <row r="203">
          <cell r="F203" t="str">
            <v>BIENES MUEBLES, INMUEBLES E INTANGIBLES</v>
          </cell>
          <cell r="G203">
            <v>0</v>
          </cell>
          <cell r="H203">
            <v>0</v>
          </cell>
          <cell r="I203">
            <v>3242623.57</v>
          </cell>
          <cell r="J203">
            <v>0</v>
          </cell>
          <cell r="K203">
            <v>0</v>
          </cell>
          <cell r="L203">
            <v>0</v>
          </cell>
        </row>
        <row r="204">
          <cell r="F204" t="str">
            <v>MOBILIARIOS Y EQUIPOS</v>
          </cell>
          <cell r="G204">
            <v>0</v>
          </cell>
          <cell r="H204">
            <v>0</v>
          </cell>
          <cell r="I204">
            <v>0</v>
          </cell>
          <cell r="J204">
            <v>1066224.56</v>
          </cell>
          <cell r="K204">
            <v>0</v>
          </cell>
          <cell r="L204">
            <v>0</v>
          </cell>
        </row>
        <row r="205">
          <cell r="F205" t="str">
            <v>Mueble de la Oficina y Estanteria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1066224.56</v>
          </cell>
          <cell r="L205">
            <v>0</v>
          </cell>
        </row>
        <row r="206">
          <cell r="F206" t="str">
            <v>Mueble de la Oficina y Estanteria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1469</v>
          </cell>
        </row>
        <row r="207">
          <cell r="F207" t="str">
            <v xml:space="preserve">Muebles de Alojamiento 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</row>
        <row r="208">
          <cell r="F208" t="str">
            <v>Equipos Computo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1017973.5599999999</v>
          </cell>
        </row>
        <row r="209">
          <cell r="F209" t="str">
            <v>Electrodomesticos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46782</v>
          </cell>
        </row>
        <row r="210">
          <cell r="F210" t="str">
            <v>Otros Mobiliarios y Equ. no identificados presedentemente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 t="str">
            <v>Moviliarios y Equipos Educacional y Educativo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 t="str">
            <v>Equipos y Aparatos de Audiovisuales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 t="str">
            <v>Equipos de Aparatos de Audiovisuales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F214" t="str">
            <v>Aparatos Deportivos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</row>
        <row r="215">
          <cell r="F215" t="str">
            <v>Camaras Fotograficas y de Videos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F216" t="str">
            <v>EQUIPO E INSTRUM. CIENTIFICO Y LABORATORIO</v>
          </cell>
          <cell r="G216">
            <v>0</v>
          </cell>
          <cell r="H216">
            <v>0</v>
          </cell>
          <cell r="I216">
            <v>0</v>
          </cell>
          <cell r="J216">
            <v>1825001.28</v>
          </cell>
          <cell r="K216">
            <v>0</v>
          </cell>
          <cell r="L216">
            <v>0</v>
          </cell>
        </row>
        <row r="217">
          <cell r="F217" t="str">
            <v>Equipo Medico y De Laboratorio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1825001.28</v>
          </cell>
          <cell r="L217">
            <v>0</v>
          </cell>
        </row>
        <row r="218">
          <cell r="F218" t="str">
            <v>Equipo Medico y De Laboratorio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1725561.28</v>
          </cell>
        </row>
        <row r="219">
          <cell r="F219" t="str">
            <v>Instrumental Medico y De Laboratorio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99440</v>
          </cell>
        </row>
        <row r="220">
          <cell r="F220" t="str">
            <v>VEHIC. Y EQU. DE TRANSP. TRACC. Y ELEVACIO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 t="str">
            <v>Automoviles y Camiones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F222" t="str">
            <v>Automoviles y Camiones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</row>
        <row r="223">
          <cell r="F223" t="str">
            <v>Otros Equipos de Transporte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 t="str">
            <v>MAQUINARIA , OTROS EQUIPOS Y HERRAMIENTAS</v>
          </cell>
          <cell r="G224">
            <v>0</v>
          </cell>
          <cell r="H224">
            <v>0</v>
          </cell>
          <cell r="I224">
            <v>0</v>
          </cell>
          <cell r="J224">
            <v>51711.86</v>
          </cell>
          <cell r="K224">
            <v>0</v>
          </cell>
          <cell r="L224">
            <v>0</v>
          </cell>
        </row>
        <row r="225">
          <cell r="F225" t="str">
            <v>Maquinarias y Equipo agropecuario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51711.86</v>
          </cell>
          <cell r="L225">
            <v>0</v>
          </cell>
        </row>
        <row r="226">
          <cell r="F226" t="str">
            <v>Maquinarias y Equipo agropecuario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51711.86</v>
          </cell>
        </row>
        <row r="227">
          <cell r="F227" t="str">
            <v>Maquinarias y Equipos Industriales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F228" t="str">
            <v>Maquinarias y Equipos Industriales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 t="str">
            <v>Equ. de Comunicación,Telecom. y Señalamiento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 t="str">
            <v>Equ. de generac. elect., aparatos y acesorios elect.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 t="str">
            <v>Herramientas y Maquinarias-Herramientas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F232" t="str">
            <v xml:space="preserve">Otros Equipos   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 t="str">
            <v>ACTIVOS BIOLOGICOS CULTIVABLES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F234" t="str">
            <v>Arboles, Cultivos y Plantas que generan Prod. Recurrentes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 t="str">
            <v>BIENES INTANGIBLES</v>
          </cell>
          <cell r="G235">
            <v>0</v>
          </cell>
          <cell r="H235">
            <v>0</v>
          </cell>
          <cell r="I235">
            <v>0</v>
          </cell>
          <cell r="J235">
            <v>299685.87</v>
          </cell>
          <cell r="K235">
            <v>0</v>
          </cell>
          <cell r="L235">
            <v>0</v>
          </cell>
        </row>
        <row r="236">
          <cell r="F236" t="str">
            <v>Programas de Informatica y Base de Datos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F237" t="str">
            <v>Programas de Informatica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8">
          <cell r="F238" t="str">
            <v>Estudio de Preinversion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 t="str">
            <v>Estudio de Preinversion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 t="str">
            <v>Licencias Informat. e Intelet., Industr. y Comerc.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299685.87</v>
          </cell>
          <cell r="L240">
            <v>0</v>
          </cell>
        </row>
        <row r="241">
          <cell r="F241" t="str">
            <v>Informatica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299685.87</v>
          </cell>
        </row>
        <row r="242">
          <cell r="F242" t="str">
            <v>REEMBOLSO</v>
          </cell>
          <cell r="G242">
            <v>0</v>
          </cell>
          <cell r="H242">
            <v>0</v>
          </cell>
          <cell r="I242">
            <v>157740.54999999999</v>
          </cell>
          <cell r="J242">
            <v>157740.54999999999</v>
          </cell>
          <cell r="K242">
            <v>157740.54999999999</v>
          </cell>
          <cell r="L242">
            <v>157740.54999999999</v>
          </cell>
        </row>
        <row r="243">
          <cell r="F243" t="str">
            <v>Total General de Egresos</v>
          </cell>
          <cell r="G243">
            <v>0</v>
          </cell>
          <cell r="H243">
            <v>0</v>
          </cell>
          <cell r="I243">
            <v>248264269.57999998</v>
          </cell>
          <cell r="J243">
            <v>248264269.58000007</v>
          </cell>
          <cell r="K243">
            <v>248264269.58000001</v>
          </cell>
          <cell r="L243">
            <v>248264269.58000001</v>
          </cell>
        </row>
        <row r="244">
          <cell r="F244" t="str">
            <v>Diferencia entre Ingresos y Egresos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4"/>
  <sheetViews>
    <sheetView showGridLines="0" tabSelected="1" zoomScaleNormal="100" workbookViewId="0">
      <selection activeCell="N512" sqref="N512"/>
    </sheetView>
  </sheetViews>
  <sheetFormatPr baseColWidth="10" defaultRowHeight="15" x14ac:dyDescent="0.25"/>
  <cols>
    <col min="1" max="1" width="5.140625" customWidth="1"/>
    <col min="2" max="2" width="5.7109375" customWidth="1"/>
    <col min="3" max="3" width="4.5703125" customWidth="1"/>
    <col min="4" max="4" width="4.85546875" customWidth="1"/>
    <col min="5" max="5" width="5.140625" customWidth="1"/>
    <col min="6" max="6" width="62.85546875" customWidth="1"/>
    <col min="7" max="7" width="17" hidden="1" customWidth="1"/>
    <col min="8" max="8" width="16.5703125" hidden="1" customWidth="1"/>
    <col min="9" max="10" width="14.85546875" style="14" hidden="1" customWidth="1"/>
    <col min="11" max="11" width="15.5703125" customWidth="1"/>
    <col min="12" max="12" width="11.42578125" customWidth="1"/>
    <col min="13" max="13" width="16.140625" customWidth="1"/>
    <col min="14" max="14" width="12" customWidth="1"/>
    <col min="15" max="15" width="16.5703125" customWidth="1"/>
    <col min="16" max="16" width="19.7109375" customWidth="1"/>
  </cols>
  <sheetData>
    <row r="1" spans="1:16" ht="15.75" x14ac:dyDescent="0.3">
      <c r="A1" s="1"/>
      <c r="B1" s="1"/>
      <c r="C1" s="1"/>
      <c r="D1" s="1"/>
      <c r="E1" s="1"/>
      <c r="F1" s="1"/>
      <c r="G1" s="1"/>
      <c r="H1" s="1"/>
      <c r="I1" s="13"/>
      <c r="J1" s="13"/>
      <c r="K1" s="1"/>
      <c r="L1" s="1"/>
      <c r="M1" s="2"/>
      <c r="N1" s="2"/>
      <c r="O1" s="2"/>
    </row>
    <row r="2" spans="1:16" ht="15.75" x14ac:dyDescent="0.3">
      <c r="A2" s="1"/>
      <c r="B2" s="1"/>
      <c r="C2" s="1"/>
      <c r="D2" s="1"/>
      <c r="E2" s="1"/>
      <c r="F2" s="1"/>
      <c r="G2" s="1"/>
      <c r="H2" s="1"/>
      <c r="I2" s="13"/>
      <c r="J2" s="13"/>
      <c r="K2" s="1"/>
      <c r="L2" s="1"/>
      <c r="M2" s="2"/>
      <c r="N2" s="2"/>
      <c r="O2" s="2"/>
    </row>
    <row r="3" spans="1:16" ht="15.75" x14ac:dyDescent="0.3">
      <c r="A3" s="1"/>
      <c r="B3" s="1"/>
      <c r="C3" s="1"/>
      <c r="D3" s="1"/>
      <c r="E3" s="1"/>
      <c r="F3" s="1"/>
      <c r="G3" s="1"/>
      <c r="H3" s="1"/>
      <c r="I3" s="13"/>
      <c r="J3" s="13"/>
      <c r="K3" s="1"/>
      <c r="L3" s="1"/>
      <c r="M3" s="2"/>
      <c r="N3" s="2"/>
      <c r="O3" s="2"/>
    </row>
    <row r="4" spans="1:16" ht="15.75" x14ac:dyDescent="0.3">
      <c r="A4" s="1"/>
      <c r="B4" s="1"/>
      <c r="C4" s="1"/>
      <c r="D4" s="1"/>
      <c r="E4" s="1"/>
      <c r="F4" s="1"/>
      <c r="G4" s="1"/>
      <c r="H4" s="1"/>
      <c r="I4" s="13"/>
      <c r="J4" s="13"/>
      <c r="K4" s="1"/>
      <c r="L4" s="1"/>
      <c r="M4" s="2"/>
      <c r="N4" s="2"/>
      <c r="O4" s="2"/>
    </row>
    <row r="5" spans="1:16" ht="15.75" x14ac:dyDescent="0.3">
      <c r="A5" s="1"/>
      <c r="B5" s="1"/>
      <c r="C5" s="1"/>
      <c r="D5" s="1"/>
      <c r="E5" s="1"/>
      <c r="F5" s="1"/>
      <c r="G5" s="1"/>
      <c r="H5" s="1"/>
      <c r="I5" s="13"/>
      <c r="J5" s="13"/>
      <c r="K5" s="1"/>
      <c r="L5" s="1"/>
      <c r="M5" s="2"/>
      <c r="N5" s="2"/>
      <c r="O5" s="2"/>
    </row>
    <row r="6" spans="1:16" ht="18.75" x14ac:dyDescent="0.3">
      <c r="A6" s="3"/>
      <c r="B6" s="4"/>
      <c r="C6" s="4"/>
      <c r="D6" s="4"/>
      <c r="E6" s="4"/>
      <c r="F6" s="108" t="s">
        <v>387</v>
      </c>
      <c r="G6" s="108"/>
      <c r="H6" s="108"/>
      <c r="I6" s="108"/>
      <c r="J6" s="108"/>
      <c r="K6" s="108"/>
      <c r="L6" s="108"/>
      <c r="M6" s="108"/>
      <c r="N6" s="108"/>
      <c r="O6" s="5"/>
    </row>
    <row r="7" spans="1:16" ht="18.75" x14ac:dyDescent="0.3">
      <c r="A7" s="6"/>
      <c r="B7" s="7"/>
      <c r="C7" s="7"/>
      <c r="D7" s="7"/>
      <c r="E7" s="7"/>
      <c r="F7" s="109" t="s">
        <v>0</v>
      </c>
      <c r="G7" s="109"/>
      <c r="H7" s="109"/>
      <c r="I7" s="109"/>
      <c r="J7" s="109"/>
      <c r="K7" s="109"/>
      <c r="L7" s="109"/>
      <c r="M7" s="109"/>
      <c r="N7" s="109"/>
      <c r="O7" s="8"/>
    </row>
    <row r="8" spans="1:16" ht="18.75" x14ac:dyDescent="0.3">
      <c r="A8" s="6"/>
      <c r="B8" s="9"/>
      <c r="C8" s="9"/>
      <c r="D8" s="9"/>
      <c r="E8" s="9"/>
      <c r="F8" s="109" t="s">
        <v>1</v>
      </c>
      <c r="G8" s="109"/>
      <c r="H8" s="109"/>
      <c r="I8" s="109"/>
      <c r="J8" s="109"/>
      <c r="K8" s="109"/>
      <c r="L8" s="109"/>
      <c r="M8" s="109"/>
      <c r="N8" s="109"/>
      <c r="O8" s="8"/>
    </row>
    <row r="9" spans="1:16" ht="18.75" x14ac:dyDescent="0.3">
      <c r="A9" s="6"/>
      <c r="B9" s="10"/>
      <c r="C9" s="10"/>
      <c r="D9" s="10"/>
      <c r="E9" s="10"/>
      <c r="F9" s="109" t="s">
        <v>389</v>
      </c>
      <c r="G9" s="109"/>
      <c r="H9" s="109"/>
      <c r="I9" s="109"/>
      <c r="J9" s="109"/>
      <c r="K9" s="109"/>
      <c r="L9" s="109"/>
      <c r="M9" s="109"/>
      <c r="N9" s="109"/>
      <c r="O9" s="8"/>
    </row>
    <row r="10" spans="1:16" ht="18.75" x14ac:dyDescent="0.3">
      <c r="A10" s="6"/>
      <c r="B10" s="10"/>
      <c r="C10" s="10"/>
      <c r="D10" s="10"/>
      <c r="E10" s="10"/>
      <c r="F10" s="109" t="s">
        <v>59</v>
      </c>
      <c r="G10" s="109"/>
      <c r="H10" s="109"/>
      <c r="I10" s="109"/>
      <c r="J10" s="109"/>
      <c r="K10" s="109"/>
      <c r="L10" s="109"/>
      <c r="M10" s="109"/>
      <c r="N10" s="109"/>
      <c r="O10" s="8"/>
    </row>
    <row r="11" spans="1:16" x14ac:dyDescent="0.25">
      <c r="A11" s="23" t="s">
        <v>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67"/>
      <c r="M11" s="11"/>
      <c r="N11" s="11"/>
      <c r="O11" s="12"/>
    </row>
    <row r="12" spans="1:16" ht="15" customHeight="1" x14ac:dyDescent="0.25">
      <c r="A12" s="114" t="s">
        <v>61</v>
      </c>
      <c r="B12" s="114" t="s">
        <v>3</v>
      </c>
      <c r="C12" s="114" t="s">
        <v>4</v>
      </c>
      <c r="D12" s="114" t="s">
        <v>5</v>
      </c>
      <c r="E12" s="114" t="s">
        <v>6</v>
      </c>
      <c r="F12" s="120" t="s">
        <v>7</v>
      </c>
      <c r="G12" s="115" t="s">
        <v>8</v>
      </c>
      <c r="H12" s="115" t="s">
        <v>9</v>
      </c>
      <c r="I12" s="115" t="s">
        <v>60</v>
      </c>
      <c r="J12" s="119" t="s">
        <v>10</v>
      </c>
      <c r="K12" s="116" t="s">
        <v>11</v>
      </c>
      <c r="L12" s="116" t="s">
        <v>12</v>
      </c>
      <c r="M12" s="110" t="s">
        <v>13</v>
      </c>
      <c r="N12" s="110" t="s">
        <v>390</v>
      </c>
      <c r="O12" s="112" t="s">
        <v>391</v>
      </c>
    </row>
    <row r="13" spans="1:16" ht="15" customHeight="1" x14ac:dyDescent="0.25">
      <c r="A13" s="114"/>
      <c r="B13" s="114"/>
      <c r="C13" s="114"/>
      <c r="D13" s="114"/>
      <c r="E13" s="114"/>
      <c r="F13" s="121"/>
      <c r="G13" s="115"/>
      <c r="H13" s="115"/>
      <c r="I13" s="115"/>
      <c r="J13" s="119"/>
      <c r="K13" s="117"/>
      <c r="L13" s="118"/>
      <c r="M13" s="111"/>
      <c r="N13" s="111"/>
      <c r="O13" s="113"/>
      <c r="P13" s="101"/>
    </row>
    <row r="14" spans="1:16" x14ac:dyDescent="0.25">
      <c r="A14" s="25">
        <v>2</v>
      </c>
      <c r="B14" s="26"/>
      <c r="C14" s="26"/>
      <c r="D14" s="26"/>
      <c r="E14" s="26"/>
      <c r="F14" s="27" t="s">
        <v>14</v>
      </c>
      <c r="G14" s="15">
        <v>0</v>
      </c>
      <c r="H14" s="15">
        <v>440784218.60878611</v>
      </c>
      <c r="I14" s="15">
        <v>258837739.82420468</v>
      </c>
      <c r="J14" s="15">
        <f>+J15+J83+J214+J333+J391+J398+J491</f>
        <v>0</v>
      </c>
      <c r="K14" s="77">
        <v>699621958.43299103</v>
      </c>
      <c r="L14" s="86">
        <f>IFERROR(K14/$K$14*100,"0.00")</f>
        <v>100</v>
      </c>
      <c r="M14" s="89">
        <f>K14/12</f>
        <v>58301829.869415917</v>
      </c>
      <c r="N14" s="91">
        <f>N15+N83+N214+N333+N391+N398+N481+N511</f>
        <v>31939283.579999998</v>
      </c>
      <c r="O14" s="74">
        <f>M14-N14</f>
        <v>26362546.289415918</v>
      </c>
    </row>
    <row r="15" spans="1:16" x14ac:dyDescent="0.25">
      <c r="A15" s="28">
        <v>2</v>
      </c>
      <c r="B15" s="29">
        <v>1</v>
      </c>
      <c r="C15" s="30"/>
      <c r="D15" s="30"/>
      <c r="E15" s="30"/>
      <c r="F15" s="31" t="s">
        <v>15</v>
      </c>
      <c r="G15" s="16">
        <v>0</v>
      </c>
      <c r="H15" s="16">
        <v>17766547.361480031</v>
      </c>
      <c r="I15" s="16">
        <v>258837739.82420468</v>
      </c>
      <c r="J15" s="16">
        <f>+J16+J43+J59+J66+J74</f>
        <v>0</v>
      </c>
      <c r="K15" s="78">
        <v>276604287.18568474</v>
      </c>
      <c r="L15" s="87">
        <f>IFERROR(K15/$K$14*100,"0.00")</f>
        <v>39.536250092152812</v>
      </c>
      <c r="M15" s="87">
        <f t="shared" ref="M15:M78" si="0">K15/12</f>
        <v>23050357.265473727</v>
      </c>
      <c r="N15" s="87">
        <f>N16+N43+N59+N66+N74</f>
        <v>19675025.529999997</v>
      </c>
      <c r="O15" s="75">
        <f t="shared" ref="O15:O78" si="1">M15-N15</f>
        <v>3375331.7354737297</v>
      </c>
    </row>
    <row r="16" spans="1:16" x14ac:dyDescent="0.25">
      <c r="A16" s="32">
        <v>2</v>
      </c>
      <c r="B16" s="33">
        <v>1</v>
      </c>
      <c r="C16" s="33">
        <v>1</v>
      </c>
      <c r="D16" s="33"/>
      <c r="E16" s="33"/>
      <c r="F16" s="34" t="s">
        <v>16</v>
      </c>
      <c r="G16" s="17">
        <v>0</v>
      </c>
      <c r="H16" s="17">
        <v>1366534.6400000001</v>
      </c>
      <c r="I16" s="17">
        <v>227407975.36916667</v>
      </c>
      <c r="J16" s="17">
        <f>+J17+J24+J32+J34+J36+J41</f>
        <v>0</v>
      </c>
      <c r="K16" s="79">
        <v>228774510.00916669</v>
      </c>
      <c r="L16" s="88">
        <f t="shared" ref="L16:L79" si="2">IFERROR(K16/$K$14*100,"0.00")</f>
        <v>32.699732655843796</v>
      </c>
      <c r="M16" s="90">
        <f t="shared" si="0"/>
        <v>19064542.500763889</v>
      </c>
      <c r="N16" s="72">
        <f>N17+N24</f>
        <v>17001106.539999999</v>
      </c>
      <c r="O16" s="76">
        <f t="shared" si="1"/>
        <v>2063435.9607638903</v>
      </c>
    </row>
    <row r="17" spans="1:15" x14ac:dyDescent="0.25">
      <c r="A17" s="35">
        <v>2</v>
      </c>
      <c r="B17" s="36">
        <v>1</v>
      </c>
      <c r="C17" s="36">
        <v>1</v>
      </c>
      <c r="D17" s="36">
        <v>1</v>
      </c>
      <c r="E17" s="36"/>
      <c r="F17" s="37" t="s">
        <v>62</v>
      </c>
      <c r="G17" s="18">
        <v>0</v>
      </c>
      <c r="H17" s="18">
        <v>0</v>
      </c>
      <c r="I17" s="18">
        <v>15298678.34</v>
      </c>
      <c r="J17" s="18">
        <f>SUM(J18:J23)</f>
        <v>0</v>
      </c>
      <c r="K17" s="80">
        <v>15298678.34</v>
      </c>
      <c r="L17" s="88">
        <f t="shared" si="2"/>
        <v>2.1867064284640074</v>
      </c>
      <c r="M17" s="90">
        <f t="shared" si="0"/>
        <v>1274889.8616666666</v>
      </c>
      <c r="N17" s="72">
        <f>N18+N19+N20</f>
        <v>956315.78</v>
      </c>
      <c r="O17" s="76">
        <f t="shared" si="1"/>
        <v>318574.08166666655</v>
      </c>
    </row>
    <row r="18" spans="1:15" x14ac:dyDescent="0.25">
      <c r="A18" s="38">
        <v>2</v>
      </c>
      <c r="B18" s="39">
        <v>1</v>
      </c>
      <c r="C18" s="39">
        <v>1</v>
      </c>
      <c r="D18" s="39">
        <v>1</v>
      </c>
      <c r="E18" s="39" t="s">
        <v>48</v>
      </c>
      <c r="F18" s="40" t="s">
        <v>17</v>
      </c>
      <c r="G18" s="19"/>
      <c r="H18" s="19"/>
      <c r="I18" s="19">
        <f>VLOOKUP(F18,[1]PPNE4!F$23:N$1123,9,FALSE)</f>
        <v>15298678.34</v>
      </c>
      <c r="J18" s="19"/>
      <c r="K18" s="81">
        <f t="shared" ref="K18:K23" si="3">SUBTOTAL(9,G18:I18)</f>
        <v>15298678.34</v>
      </c>
      <c r="L18" s="88">
        <f t="shared" si="2"/>
        <v>2.1867064284640074</v>
      </c>
      <c r="M18" s="90">
        <f t="shared" si="0"/>
        <v>1274889.8616666666</v>
      </c>
      <c r="N18" s="73">
        <v>956315.78</v>
      </c>
      <c r="O18" s="76">
        <f t="shared" si="1"/>
        <v>318574.08166666655</v>
      </c>
    </row>
    <row r="19" spans="1:15" x14ac:dyDescent="0.25">
      <c r="A19" s="38">
        <v>2</v>
      </c>
      <c r="B19" s="39">
        <v>1</v>
      </c>
      <c r="C19" s="39">
        <v>1</v>
      </c>
      <c r="D19" s="39">
        <v>1</v>
      </c>
      <c r="E19" s="39" t="s">
        <v>63</v>
      </c>
      <c r="F19" s="41" t="s">
        <v>64</v>
      </c>
      <c r="G19" s="19"/>
      <c r="H19" s="19">
        <f>VLOOKUP(F19,[1]PPNE4!F$23:N$531,9,FALSE)</f>
        <v>0</v>
      </c>
      <c r="I19" s="19"/>
      <c r="J19" s="19"/>
      <c r="K19" s="81">
        <f t="shared" si="3"/>
        <v>0</v>
      </c>
      <c r="L19" s="88">
        <f t="shared" si="2"/>
        <v>0</v>
      </c>
      <c r="M19" s="90">
        <f t="shared" si="0"/>
        <v>0</v>
      </c>
      <c r="N19" s="73">
        <v>0</v>
      </c>
      <c r="O19" s="76">
        <f t="shared" si="1"/>
        <v>0</v>
      </c>
    </row>
    <row r="20" spans="1:15" x14ac:dyDescent="0.25">
      <c r="A20" s="38">
        <v>2</v>
      </c>
      <c r="B20" s="39">
        <v>1</v>
      </c>
      <c r="C20" s="39">
        <v>1</v>
      </c>
      <c r="D20" s="39">
        <v>1</v>
      </c>
      <c r="E20" s="39" t="s">
        <v>65</v>
      </c>
      <c r="F20" s="41" t="s">
        <v>66</v>
      </c>
      <c r="G20" s="19"/>
      <c r="H20" s="19">
        <f>VLOOKUP(F20,[1]PPNE4!F$23:N$531,9,FALSE)</f>
        <v>0</v>
      </c>
      <c r="I20" s="19"/>
      <c r="J20" s="19"/>
      <c r="K20" s="81">
        <f t="shared" si="3"/>
        <v>0</v>
      </c>
      <c r="L20" s="88">
        <f t="shared" si="2"/>
        <v>0</v>
      </c>
      <c r="M20" s="90">
        <f t="shared" si="0"/>
        <v>0</v>
      </c>
      <c r="N20" s="73">
        <v>0</v>
      </c>
      <c r="O20" s="76">
        <f t="shared" si="1"/>
        <v>0</v>
      </c>
    </row>
    <row r="21" spans="1:15" x14ac:dyDescent="0.25">
      <c r="A21" s="38">
        <v>2</v>
      </c>
      <c r="B21" s="39">
        <v>1</v>
      </c>
      <c r="C21" s="39">
        <v>1</v>
      </c>
      <c r="D21" s="39">
        <v>1</v>
      </c>
      <c r="E21" s="39" t="s">
        <v>67</v>
      </c>
      <c r="F21" s="41" t="s">
        <v>68</v>
      </c>
      <c r="G21" s="19"/>
      <c r="H21" s="19">
        <f>VLOOKUP(F21,[1]PPNE4!F$23:N$531,9,FALSE)</f>
        <v>0</v>
      </c>
      <c r="I21" s="19"/>
      <c r="J21" s="19"/>
      <c r="K21" s="81">
        <f t="shared" si="3"/>
        <v>0</v>
      </c>
      <c r="L21" s="88">
        <f t="shared" si="2"/>
        <v>0</v>
      </c>
      <c r="M21" s="90">
        <f t="shared" si="0"/>
        <v>0</v>
      </c>
      <c r="N21" s="73">
        <v>0</v>
      </c>
      <c r="O21" s="76">
        <f t="shared" si="1"/>
        <v>0</v>
      </c>
    </row>
    <row r="22" spans="1:15" x14ac:dyDescent="0.25">
      <c r="A22" s="38">
        <v>2</v>
      </c>
      <c r="B22" s="39">
        <v>1</v>
      </c>
      <c r="C22" s="39">
        <v>1</v>
      </c>
      <c r="D22" s="39">
        <v>1</v>
      </c>
      <c r="E22" s="39" t="s">
        <v>69</v>
      </c>
      <c r="F22" s="41" t="s">
        <v>18</v>
      </c>
      <c r="G22" s="19"/>
      <c r="H22" s="19">
        <f>VLOOKUP(F22,[1]PPNE4!F$23:N$531,9,FALSE)</f>
        <v>0</v>
      </c>
      <c r="I22" s="19"/>
      <c r="J22" s="19"/>
      <c r="K22" s="81">
        <f t="shared" si="3"/>
        <v>0</v>
      </c>
      <c r="L22" s="102">
        <f t="shared" si="2"/>
        <v>0</v>
      </c>
      <c r="M22" s="103">
        <f t="shared" si="0"/>
        <v>0</v>
      </c>
      <c r="N22" s="106"/>
      <c r="O22" s="105">
        <f t="shared" si="1"/>
        <v>0</v>
      </c>
    </row>
    <row r="23" spans="1:15" x14ac:dyDescent="0.25">
      <c r="A23" s="38">
        <v>2</v>
      </c>
      <c r="B23" s="39">
        <v>1</v>
      </c>
      <c r="C23" s="39">
        <v>1</v>
      </c>
      <c r="D23" s="39">
        <v>1</v>
      </c>
      <c r="E23" s="39" t="s">
        <v>70</v>
      </c>
      <c r="F23" s="41" t="s">
        <v>71</v>
      </c>
      <c r="G23" s="19"/>
      <c r="H23" s="19">
        <f>VLOOKUP(F23,[1]PPNE4!F$23:N$531,9,FALSE)</f>
        <v>0</v>
      </c>
      <c r="I23" s="19"/>
      <c r="J23" s="19"/>
      <c r="K23" s="81">
        <f t="shared" si="3"/>
        <v>0</v>
      </c>
      <c r="L23" s="88">
        <f t="shared" si="2"/>
        <v>0</v>
      </c>
      <c r="M23" s="90">
        <f t="shared" si="0"/>
        <v>0</v>
      </c>
      <c r="N23" s="73">
        <v>0</v>
      </c>
      <c r="O23" s="76">
        <f t="shared" si="1"/>
        <v>0</v>
      </c>
    </row>
    <row r="24" spans="1:15" x14ac:dyDescent="0.25">
      <c r="A24" s="35">
        <v>2</v>
      </c>
      <c r="B24" s="36">
        <v>1</v>
      </c>
      <c r="C24" s="36">
        <v>1</v>
      </c>
      <c r="D24" s="36">
        <v>2</v>
      </c>
      <c r="E24" s="36"/>
      <c r="F24" s="37" t="s">
        <v>19</v>
      </c>
      <c r="G24" s="18">
        <v>0</v>
      </c>
      <c r="H24" s="18">
        <v>0</v>
      </c>
      <c r="I24" s="18">
        <v>192219135.89000002</v>
      </c>
      <c r="J24" s="18">
        <f>SUM(J25:J31)</f>
        <v>0</v>
      </c>
      <c r="K24" s="80">
        <v>192219135.89000002</v>
      </c>
      <c r="L24" s="88">
        <f t="shared" si="2"/>
        <v>27.474714533050289</v>
      </c>
      <c r="M24" s="90">
        <f t="shared" si="0"/>
        <v>16018261.324166669</v>
      </c>
      <c r="N24" s="72">
        <f>N25+N26+N27+N28+N29+N30+N31+N32+N34+N36+N41</f>
        <v>16044790.76</v>
      </c>
      <c r="O24" s="76">
        <f t="shared" si="1"/>
        <v>-26529.435833331198</v>
      </c>
    </row>
    <row r="25" spans="1:15" x14ac:dyDescent="0.25">
      <c r="A25" s="38">
        <v>2</v>
      </c>
      <c r="B25" s="39">
        <v>1</v>
      </c>
      <c r="C25" s="39">
        <v>1</v>
      </c>
      <c r="D25" s="39">
        <v>2</v>
      </c>
      <c r="E25" s="39" t="s">
        <v>48</v>
      </c>
      <c r="F25" s="41" t="s">
        <v>72</v>
      </c>
      <c r="G25" s="19"/>
      <c r="H25" s="19"/>
      <c r="I25" s="19">
        <f>VLOOKUP(F25,[1]PPNE4!F$23:N$1123,9,FALSE)</f>
        <v>192219135.89000002</v>
      </c>
      <c r="J25" s="19"/>
      <c r="K25" s="81">
        <f t="shared" ref="K25:K31" si="4">SUBTOTAL(9,G25:I25)</f>
        <v>192219135.89000002</v>
      </c>
      <c r="L25" s="88">
        <f t="shared" si="2"/>
        <v>27.474714533050289</v>
      </c>
      <c r="M25" s="90">
        <f t="shared" si="0"/>
        <v>16018261.324166669</v>
      </c>
      <c r="N25" s="73">
        <v>16035653.75</v>
      </c>
      <c r="O25" s="76">
        <f t="shared" si="1"/>
        <v>-17392.425833331421</v>
      </c>
    </row>
    <row r="26" spans="1:15" x14ac:dyDescent="0.25">
      <c r="A26" s="38">
        <v>2</v>
      </c>
      <c r="B26" s="39">
        <v>1</v>
      </c>
      <c r="C26" s="39">
        <v>1</v>
      </c>
      <c r="D26" s="39">
        <v>2</v>
      </c>
      <c r="E26" s="39" t="s">
        <v>63</v>
      </c>
      <c r="F26" s="41" t="s">
        <v>73</v>
      </c>
      <c r="G26" s="19"/>
      <c r="H26" s="19">
        <f>VLOOKUP(F26,[1]PPNE4!F$23:N$531,9,FALSE)</f>
        <v>0</v>
      </c>
      <c r="I26" s="19">
        <f>VLOOKUP(F26,[1]PPNE4!F$23:N$1123,9,FALSE)</f>
        <v>0</v>
      </c>
      <c r="J26" s="19"/>
      <c r="K26" s="81">
        <f t="shared" si="4"/>
        <v>0</v>
      </c>
      <c r="L26" s="88">
        <f t="shared" si="2"/>
        <v>0</v>
      </c>
      <c r="M26" s="90">
        <f t="shared" si="0"/>
        <v>0</v>
      </c>
      <c r="N26" s="73">
        <v>0</v>
      </c>
      <c r="O26" s="76">
        <f t="shared" si="1"/>
        <v>0</v>
      </c>
    </row>
    <row r="27" spans="1:15" x14ac:dyDescent="0.25">
      <c r="A27" s="38">
        <v>2</v>
      </c>
      <c r="B27" s="39">
        <v>1</v>
      </c>
      <c r="C27" s="39">
        <v>1</v>
      </c>
      <c r="D27" s="39">
        <v>2</v>
      </c>
      <c r="E27" s="39" t="s">
        <v>65</v>
      </c>
      <c r="F27" s="41" t="s">
        <v>20</v>
      </c>
      <c r="G27" s="19"/>
      <c r="H27" s="19"/>
      <c r="I27" s="19">
        <f>VLOOKUP(F27,[1]PPNE4!F$23:N$1123,9,FALSE)</f>
        <v>0</v>
      </c>
      <c r="J27" s="19"/>
      <c r="K27" s="81">
        <f t="shared" si="4"/>
        <v>0</v>
      </c>
      <c r="L27" s="88">
        <f t="shared" si="2"/>
        <v>0</v>
      </c>
      <c r="M27" s="90">
        <f t="shared" si="0"/>
        <v>0</v>
      </c>
      <c r="N27" s="73">
        <v>9137.01</v>
      </c>
      <c r="O27" s="76">
        <f t="shared" si="1"/>
        <v>-9137.01</v>
      </c>
    </row>
    <row r="28" spans="1:15" x14ac:dyDescent="0.25">
      <c r="A28" s="38">
        <v>2</v>
      </c>
      <c r="B28" s="39">
        <v>1</v>
      </c>
      <c r="C28" s="39">
        <v>1</v>
      </c>
      <c r="D28" s="39">
        <v>2</v>
      </c>
      <c r="E28" s="39" t="s">
        <v>67</v>
      </c>
      <c r="F28" s="41" t="s">
        <v>74</v>
      </c>
      <c r="G28" s="19"/>
      <c r="H28" s="19"/>
      <c r="I28" s="19">
        <f>VLOOKUP(F28,[1]PPNE4!F$23:N$1123,9,FALSE)</f>
        <v>0</v>
      </c>
      <c r="J28" s="19"/>
      <c r="K28" s="81">
        <f t="shared" si="4"/>
        <v>0</v>
      </c>
      <c r="L28" s="88">
        <f t="shared" si="2"/>
        <v>0</v>
      </c>
      <c r="M28" s="90">
        <f t="shared" si="0"/>
        <v>0</v>
      </c>
      <c r="N28" s="73">
        <v>0</v>
      </c>
      <c r="O28" s="76">
        <f t="shared" si="1"/>
        <v>0</v>
      </c>
    </row>
    <row r="29" spans="1:15" x14ac:dyDescent="0.25">
      <c r="A29" s="38">
        <v>2</v>
      </c>
      <c r="B29" s="39">
        <v>1</v>
      </c>
      <c r="C29" s="39">
        <v>1</v>
      </c>
      <c r="D29" s="39">
        <v>2</v>
      </c>
      <c r="E29" s="39" t="s">
        <v>69</v>
      </c>
      <c r="F29" s="41" t="s">
        <v>75</v>
      </c>
      <c r="G29" s="19"/>
      <c r="H29" s="19"/>
      <c r="I29" s="19">
        <f>VLOOKUP(F29,[1]PPNE4!F$23:N$1123,9,FALSE)</f>
        <v>0</v>
      </c>
      <c r="J29" s="19"/>
      <c r="K29" s="81">
        <f t="shared" si="4"/>
        <v>0</v>
      </c>
      <c r="L29" s="88">
        <f t="shared" si="2"/>
        <v>0</v>
      </c>
      <c r="M29" s="90">
        <f t="shared" si="0"/>
        <v>0</v>
      </c>
      <c r="N29" s="73">
        <f>N30</f>
        <v>0</v>
      </c>
      <c r="O29" s="76">
        <f t="shared" si="1"/>
        <v>0</v>
      </c>
    </row>
    <row r="30" spans="1:15" x14ac:dyDescent="0.25">
      <c r="A30" s="38">
        <v>2</v>
      </c>
      <c r="B30" s="39">
        <v>1</v>
      </c>
      <c r="C30" s="39">
        <v>1</v>
      </c>
      <c r="D30" s="39">
        <v>2</v>
      </c>
      <c r="E30" s="39" t="s">
        <v>70</v>
      </c>
      <c r="F30" s="41" t="s">
        <v>76</v>
      </c>
      <c r="G30" s="19"/>
      <c r="H30" s="19"/>
      <c r="I30" s="19">
        <f>VLOOKUP(F30,[1]PPNE4!F$23:N$1123,9,FALSE)</f>
        <v>0</v>
      </c>
      <c r="J30" s="19"/>
      <c r="K30" s="81">
        <f t="shared" si="4"/>
        <v>0</v>
      </c>
      <c r="L30" s="88">
        <f t="shared" si="2"/>
        <v>0</v>
      </c>
      <c r="M30" s="90">
        <f t="shared" si="0"/>
        <v>0</v>
      </c>
      <c r="N30" s="73">
        <v>0</v>
      </c>
      <c r="O30" s="76">
        <f t="shared" si="1"/>
        <v>0</v>
      </c>
    </row>
    <row r="31" spans="1:15" x14ac:dyDescent="0.25">
      <c r="A31" s="38">
        <v>2</v>
      </c>
      <c r="B31" s="39">
        <v>1</v>
      </c>
      <c r="C31" s="39">
        <v>1</v>
      </c>
      <c r="D31" s="39">
        <v>2</v>
      </c>
      <c r="E31" s="39" t="s">
        <v>77</v>
      </c>
      <c r="F31" s="41" t="s">
        <v>78</v>
      </c>
      <c r="G31" s="19"/>
      <c r="H31" s="19"/>
      <c r="I31" s="19">
        <f>VLOOKUP(F31,[1]PPNE4!F$23:N$1123,9,FALSE)</f>
        <v>0</v>
      </c>
      <c r="J31" s="19"/>
      <c r="K31" s="81">
        <f t="shared" si="4"/>
        <v>0</v>
      </c>
      <c r="L31" s="88">
        <f t="shared" si="2"/>
        <v>0</v>
      </c>
      <c r="M31" s="90">
        <f t="shared" si="0"/>
        <v>0</v>
      </c>
      <c r="N31" s="73">
        <v>0</v>
      </c>
      <c r="O31" s="76">
        <f t="shared" si="1"/>
        <v>0</v>
      </c>
    </row>
    <row r="32" spans="1:15" x14ac:dyDescent="0.25">
      <c r="A32" s="35">
        <v>2</v>
      </c>
      <c r="B32" s="36">
        <v>1</v>
      </c>
      <c r="C32" s="36">
        <v>1</v>
      </c>
      <c r="D32" s="36">
        <v>3</v>
      </c>
      <c r="E32" s="36"/>
      <c r="F32" s="37" t="s">
        <v>79</v>
      </c>
      <c r="G32" s="18">
        <v>0</v>
      </c>
      <c r="H32" s="18">
        <v>0</v>
      </c>
      <c r="I32" s="18">
        <v>0</v>
      </c>
      <c r="J32" s="18">
        <f>J33</f>
        <v>0</v>
      </c>
      <c r="K32" s="80">
        <v>0</v>
      </c>
      <c r="L32" s="88">
        <f t="shared" si="2"/>
        <v>0</v>
      </c>
      <c r="M32" s="90">
        <f t="shared" si="0"/>
        <v>0</v>
      </c>
      <c r="N32" s="72">
        <v>0</v>
      </c>
      <c r="O32" s="76">
        <f t="shared" si="1"/>
        <v>0</v>
      </c>
    </row>
    <row r="33" spans="1:15" x14ac:dyDescent="0.25">
      <c r="A33" s="38">
        <v>2</v>
      </c>
      <c r="B33" s="39">
        <v>1</v>
      </c>
      <c r="C33" s="39">
        <v>1</v>
      </c>
      <c r="D33" s="39">
        <v>3</v>
      </c>
      <c r="E33" s="39" t="s">
        <v>48</v>
      </c>
      <c r="F33" s="41" t="s">
        <v>79</v>
      </c>
      <c r="G33" s="19"/>
      <c r="H33" s="19"/>
      <c r="I33" s="19">
        <f>VLOOKUP(F33,[1]PPNE4!F$23:N$1123,9,FALSE)</f>
        <v>0</v>
      </c>
      <c r="J33" s="19"/>
      <c r="K33" s="81">
        <f>SUBTOTAL(9,G33:I33)</f>
        <v>0</v>
      </c>
      <c r="L33" s="88">
        <f t="shared" si="2"/>
        <v>0</v>
      </c>
      <c r="M33" s="90">
        <f t="shared" si="0"/>
        <v>0</v>
      </c>
      <c r="N33" s="73">
        <v>0</v>
      </c>
      <c r="O33" s="76">
        <f t="shared" si="1"/>
        <v>0</v>
      </c>
    </row>
    <row r="34" spans="1:15" x14ac:dyDescent="0.25">
      <c r="A34" s="35">
        <v>2</v>
      </c>
      <c r="B34" s="36">
        <v>1</v>
      </c>
      <c r="C34" s="36">
        <v>1</v>
      </c>
      <c r="D34" s="36">
        <v>4</v>
      </c>
      <c r="E34" s="36"/>
      <c r="F34" s="37" t="s">
        <v>80</v>
      </c>
      <c r="G34" s="18">
        <v>0</v>
      </c>
      <c r="H34" s="18">
        <v>0</v>
      </c>
      <c r="I34" s="18">
        <v>19890161.139166668</v>
      </c>
      <c r="J34" s="18">
        <f>J35</f>
        <v>0</v>
      </c>
      <c r="K34" s="80">
        <v>19890161.139166668</v>
      </c>
      <c r="L34" s="88">
        <f t="shared" si="2"/>
        <v>2.8429869730956603</v>
      </c>
      <c r="M34" s="90">
        <f t="shared" si="0"/>
        <v>1657513.4282638889</v>
      </c>
      <c r="N34" s="72">
        <f>N35</f>
        <v>0</v>
      </c>
      <c r="O34" s="76">
        <f t="shared" si="1"/>
        <v>1657513.4282638889</v>
      </c>
    </row>
    <row r="35" spans="1:15" x14ac:dyDescent="0.25">
      <c r="A35" s="38">
        <v>2</v>
      </c>
      <c r="B35" s="39">
        <v>1</v>
      </c>
      <c r="C35" s="39">
        <v>1</v>
      </c>
      <c r="D35" s="39">
        <v>4</v>
      </c>
      <c r="E35" s="39" t="s">
        <v>48</v>
      </c>
      <c r="F35" s="41" t="s">
        <v>80</v>
      </c>
      <c r="G35" s="19"/>
      <c r="H35" s="19"/>
      <c r="I35" s="19" t="e">
        <f>VLOOKUP(F35,[1]PPNE4!F$23:N$1123,9,FALSE)</f>
        <v>#N/A</v>
      </c>
      <c r="J35" s="19"/>
      <c r="K35" s="81">
        <v>19890161.140000001</v>
      </c>
      <c r="L35" s="88">
        <f t="shared" si="2"/>
        <v>2.8429869732147717</v>
      </c>
      <c r="M35" s="90">
        <f t="shared" si="0"/>
        <v>1657513.4283333335</v>
      </c>
      <c r="N35" s="73">
        <v>0</v>
      </c>
      <c r="O35" s="76">
        <f t="shared" si="1"/>
        <v>1657513.4283333335</v>
      </c>
    </row>
    <row r="36" spans="1:15" x14ac:dyDescent="0.25">
      <c r="A36" s="35">
        <v>2</v>
      </c>
      <c r="B36" s="36">
        <v>1</v>
      </c>
      <c r="C36" s="36">
        <v>1</v>
      </c>
      <c r="D36" s="36">
        <v>5</v>
      </c>
      <c r="E36" s="36"/>
      <c r="F36" s="37" t="s">
        <v>81</v>
      </c>
      <c r="G36" s="18">
        <v>0</v>
      </c>
      <c r="H36" s="18">
        <v>1331491.06</v>
      </c>
      <c r="I36" s="18">
        <v>0</v>
      </c>
      <c r="J36" s="18">
        <f>SUM(J37:J40)</f>
        <v>0</v>
      </c>
      <c r="K36" s="80">
        <v>1331491.06</v>
      </c>
      <c r="L36" s="88">
        <f t="shared" si="2"/>
        <v>0.19031579039947025</v>
      </c>
      <c r="M36" s="90">
        <f t="shared" si="0"/>
        <v>110957.58833333333</v>
      </c>
      <c r="N36" s="72">
        <f>N37+N38+N39+N40</f>
        <v>0</v>
      </c>
      <c r="O36" s="76">
        <f t="shared" si="1"/>
        <v>110957.58833333333</v>
      </c>
    </row>
    <row r="37" spans="1:15" x14ac:dyDescent="0.25">
      <c r="A37" s="38">
        <v>2</v>
      </c>
      <c r="B37" s="39">
        <v>1</v>
      </c>
      <c r="C37" s="39">
        <v>1</v>
      </c>
      <c r="D37" s="39">
        <v>5</v>
      </c>
      <c r="E37" s="39" t="s">
        <v>48</v>
      </c>
      <c r="F37" s="42" t="s">
        <v>81</v>
      </c>
      <c r="G37" s="19"/>
      <c r="H37" s="19"/>
      <c r="I37" s="19"/>
      <c r="J37" s="19"/>
      <c r="K37" s="81">
        <f>SUBTOTAL(9,G37:I37)</f>
        <v>0</v>
      </c>
      <c r="L37" s="88">
        <f t="shared" si="2"/>
        <v>0</v>
      </c>
      <c r="M37" s="90">
        <f t="shared" si="0"/>
        <v>0</v>
      </c>
      <c r="N37" s="73">
        <v>0</v>
      </c>
      <c r="O37" s="76">
        <f t="shared" si="1"/>
        <v>0</v>
      </c>
    </row>
    <row r="38" spans="1:15" x14ac:dyDescent="0.25">
      <c r="A38" s="38">
        <v>2</v>
      </c>
      <c r="B38" s="39">
        <v>1</v>
      </c>
      <c r="C38" s="39">
        <v>1</v>
      </c>
      <c r="D38" s="39">
        <v>5</v>
      </c>
      <c r="E38" s="39" t="s">
        <v>63</v>
      </c>
      <c r="F38" s="41" t="s">
        <v>82</v>
      </c>
      <c r="G38" s="19"/>
      <c r="H38" s="19"/>
      <c r="I38" s="19">
        <f>VLOOKUP(F38,[1]PPNE4!F$23:N$1123,9,FALSE)</f>
        <v>0</v>
      </c>
      <c r="J38" s="19"/>
      <c r="K38" s="81">
        <f>SUBTOTAL(9,G38:I38)</f>
        <v>0</v>
      </c>
      <c r="L38" s="88">
        <f t="shared" si="2"/>
        <v>0</v>
      </c>
      <c r="M38" s="90">
        <f t="shared" si="0"/>
        <v>0</v>
      </c>
      <c r="N38" s="73">
        <v>0</v>
      </c>
      <c r="O38" s="76">
        <f t="shared" si="1"/>
        <v>0</v>
      </c>
    </row>
    <row r="39" spans="1:15" x14ac:dyDescent="0.25">
      <c r="A39" s="38">
        <v>2</v>
      </c>
      <c r="B39" s="39">
        <v>1</v>
      </c>
      <c r="C39" s="39">
        <v>1</v>
      </c>
      <c r="D39" s="39">
        <v>5</v>
      </c>
      <c r="E39" s="39" t="s">
        <v>65</v>
      </c>
      <c r="F39" s="41" t="s">
        <v>83</v>
      </c>
      <c r="G39" s="19"/>
      <c r="H39" s="19">
        <f>VLOOKUP(F39,[1]PPNE4!F$23:N$531,9,FALSE)</f>
        <v>1331491.06</v>
      </c>
      <c r="I39" s="19"/>
      <c r="J39" s="19"/>
      <c r="K39" s="81">
        <f>SUBTOTAL(9,G39:I39)</f>
        <v>1331491.06</v>
      </c>
      <c r="L39" s="88">
        <f t="shared" si="2"/>
        <v>0.19031579039947025</v>
      </c>
      <c r="M39" s="90">
        <f t="shared" si="0"/>
        <v>110957.58833333333</v>
      </c>
      <c r="N39" s="73">
        <v>0</v>
      </c>
      <c r="O39" s="76">
        <f t="shared" si="1"/>
        <v>110957.58833333333</v>
      </c>
    </row>
    <row r="40" spans="1:15" x14ac:dyDescent="0.25">
      <c r="A40" s="38">
        <v>2</v>
      </c>
      <c r="B40" s="39">
        <v>1</v>
      </c>
      <c r="C40" s="39">
        <v>1</v>
      </c>
      <c r="D40" s="39">
        <v>5</v>
      </c>
      <c r="E40" s="39" t="s">
        <v>67</v>
      </c>
      <c r="F40" s="41" t="s">
        <v>84</v>
      </c>
      <c r="G40" s="19"/>
      <c r="H40" s="19">
        <f>VLOOKUP(F40,[1]PPNE4!F$23:N$531,9,FALSE)</f>
        <v>0</v>
      </c>
      <c r="I40" s="19"/>
      <c r="J40" s="19"/>
      <c r="K40" s="81">
        <f>SUBTOTAL(9,G40:I40)</f>
        <v>0</v>
      </c>
      <c r="L40" s="88">
        <f t="shared" si="2"/>
        <v>0</v>
      </c>
      <c r="M40" s="90">
        <f t="shared" si="0"/>
        <v>0</v>
      </c>
      <c r="N40" s="73">
        <v>0</v>
      </c>
      <c r="O40" s="76">
        <f t="shared" si="1"/>
        <v>0</v>
      </c>
    </row>
    <row r="41" spans="1:15" x14ac:dyDescent="0.25">
      <c r="A41" s="35">
        <v>2</v>
      </c>
      <c r="B41" s="36">
        <v>1</v>
      </c>
      <c r="C41" s="36">
        <v>1</v>
      </c>
      <c r="D41" s="36">
        <v>6</v>
      </c>
      <c r="E41" s="36"/>
      <c r="F41" s="37" t="s">
        <v>21</v>
      </c>
      <c r="G41" s="18">
        <v>0</v>
      </c>
      <c r="H41" s="18">
        <v>35043.58</v>
      </c>
      <c r="I41" s="18">
        <v>0</v>
      </c>
      <c r="J41" s="18">
        <f>J42</f>
        <v>0</v>
      </c>
      <c r="K41" s="80">
        <v>35043.58</v>
      </c>
      <c r="L41" s="88">
        <f t="shared" si="2"/>
        <v>5.0089308343738087E-3</v>
      </c>
      <c r="M41" s="90">
        <f t="shared" si="0"/>
        <v>2920.2983333333336</v>
      </c>
      <c r="N41" s="72">
        <f>N42</f>
        <v>0</v>
      </c>
      <c r="O41" s="76">
        <f t="shared" si="1"/>
        <v>2920.2983333333336</v>
      </c>
    </row>
    <row r="42" spans="1:15" x14ac:dyDescent="0.25">
      <c r="A42" s="38">
        <v>2</v>
      </c>
      <c r="B42" s="39">
        <v>1</v>
      </c>
      <c r="C42" s="39">
        <v>1</v>
      </c>
      <c r="D42" s="39">
        <v>6</v>
      </c>
      <c r="E42" s="39" t="s">
        <v>48</v>
      </c>
      <c r="F42" s="41" t="s">
        <v>21</v>
      </c>
      <c r="G42" s="19"/>
      <c r="H42" s="19">
        <f>VLOOKUP(F42,[1]PPNE4!F$23:N$531,9,FALSE)</f>
        <v>35043.58</v>
      </c>
      <c r="I42" s="19"/>
      <c r="J42" s="19"/>
      <c r="K42" s="81">
        <f>SUBTOTAL(9,G42:I42)</f>
        <v>35043.58</v>
      </c>
      <c r="L42" s="88">
        <f t="shared" si="2"/>
        <v>5.0089308343738087E-3</v>
      </c>
      <c r="M42" s="90">
        <f t="shared" si="0"/>
        <v>2920.2983333333336</v>
      </c>
      <c r="N42" s="73">
        <v>0</v>
      </c>
      <c r="O42" s="76">
        <f t="shared" si="1"/>
        <v>2920.2983333333336</v>
      </c>
    </row>
    <row r="43" spans="1:15" x14ac:dyDescent="0.25">
      <c r="A43" s="32">
        <v>2</v>
      </c>
      <c r="B43" s="33">
        <v>1</v>
      </c>
      <c r="C43" s="33">
        <v>2</v>
      </c>
      <c r="D43" s="33"/>
      <c r="E43" s="33"/>
      <c r="F43" s="34" t="s">
        <v>22</v>
      </c>
      <c r="G43" s="17">
        <v>0</v>
      </c>
      <c r="H43" s="17">
        <v>558900</v>
      </c>
      <c r="I43" s="17">
        <v>0</v>
      </c>
      <c r="J43" s="17">
        <f>+J44+J46+J57</f>
        <v>0</v>
      </c>
      <c r="K43" s="79">
        <v>558900</v>
      </c>
      <c r="L43" s="87">
        <f t="shared" si="2"/>
        <v>7.9886000326779449E-2</v>
      </c>
      <c r="M43" s="87">
        <f t="shared" si="0"/>
        <v>46575</v>
      </c>
      <c r="N43" s="87">
        <f>N44+N45+N46</f>
        <v>63050</v>
      </c>
      <c r="O43" s="75">
        <f t="shared" si="1"/>
        <v>-16475</v>
      </c>
    </row>
    <row r="44" spans="1:15" x14ac:dyDescent="0.25">
      <c r="A44" s="35">
        <v>2</v>
      </c>
      <c r="B44" s="36">
        <v>1</v>
      </c>
      <c r="C44" s="36">
        <v>2</v>
      </c>
      <c r="D44" s="36">
        <v>1</v>
      </c>
      <c r="E44" s="36"/>
      <c r="F44" s="37" t="s">
        <v>23</v>
      </c>
      <c r="G44" s="18">
        <v>0</v>
      </c>
      <c r="H44" s="18">
        <v>0</v>
      </c>
      <c r="I44" s="18">
        <v>0</v>
      </c>
      <c r="J44" s="18">
        <f>J45</f>
        <v>0</v>
      </c>
      <c r="K44" s="80">
        <v>0</v>
      </c>
      <c r="L44" s="88">
        <f t="shared" si="2"/>
        <v>0</v>
      </c>
      <c r="M44" s="90">
        <f t="shared" si="0"/>
        <v>0</v>
      </c>
      <c r="N44" s="73">
        <v>0</v>
      </c>
      <c r="O44" s="76">
        <f t="shared" si="1"/>
        <v>0</v>
      </c>
    </row>
    <row r="45" spans="1:15" x14ac:dyDescent="0.25">
      <c r="A45" s="38">
        <v>2</v>
      </c>
      <c r="B45" s="39">
        <v>1</v>
      </c>
      <c r="C45" s="39">
        <v>2</v>
      </c>
      <c r="D45" s="39">
        <v>1</v>
      </c>
      <c r="E45" s="39" t="s">
        <v>48</v>
      </c>
      <c r="F45" s="41" t="s">
        <v>23</v>
      </c>
      <c r="G45" s="19"/>
      <c r="H45" s="19">
        <f>VLOOKUP(F45,[1]PPNE4!F$23:N$531,9,FALSE)</f>
        <v>0</v>
      </c>
      <c r="I45" s="19">
        <f>VLOOKUP(F45,'[2]D-PROY GASTOS '!$F$17:$N$247,9,FALSE)</f>
        <v>0</v>
      </c>
      <c r="J45" s="19"/>
      <c r="K45" s="81">
        <f>SUBTOTAL(9,G45:I45)</f>
        <v>0</v>
      </c>
      <c r="L45" s="88">
        <f t="shared" si="2"/>
        <v>0</v>
      </c>
      <c r="M45" s="90">
        <f t="shared" si="0"/>
        <v>0</v>
      </c>
      <c r="N45" s="73">
        <v>0</v>
      </c>
      <c r="O45" s="76">
        <f t="shared" si="1"/>
        <v>0</v>
      </c>
    </row>
    <row r="46" spans="1:15" x14ac:dyDescent="0.25">
      <c r="A46" s="35">
        <v>2</v>
      </c>
      <c r="B46" s="36">
        <v>1</v>
      </c>
      <c r="C46" s="36">
        <v>2</v>
      </c>
      <c r="D46" s="36">
        <v>2</v>
      </c>
      <c r="E46" s="36"/>
      <c r="F46" s="37" t="s">
        <v>85</v>
      </c>
      <c r="G46" s="18">
        <v>0</v>
      </c>
      <c r="H46" s="18">
        <v>558900</v>
      </c>
      <c r="I46" s="18">
        <v>0</v>
      </c>
      <c r="J46" s="18">
        <f>SUM(J47:J56)</f>
        <v>0</v>
      </c>
      <c r="K46" s="80">
        <v>558900</v>
      </c>
      <c r="L46" s="88">
        <f t="shared" si="2"/>
        <v>7.9886000326779449E-2</v>
      </c>
      <c r="M46" s="90">
        <f t="shared" si="0"/>
        <v>46575</v>
      </c>
      <c r="N46" s="72">
        <f>N47+N48+N49+N50+N51+N52+N53+N54+N55+N56</f>
        <v>63050</v>
      </c>
      <c r="O46" s="76">
        <f t="shared" si="1"/>
        <v>-16475</v>
      </c>
    </row>
    <row r="47" spans="1:15" x14ac:dyDescent="0.25">
      <c r="A47" s="38">
        <v>2</v>
      </c>
      <c r="B47" s="39">
        <v>1</v>
      </c>
      <c r="C47" s="39">
        <v>2</v>
      </c>
      <c r="D47" s="39">
        <v>2</v>
      </c>
      <c r="E47" s="39" t="s">
        <v>48</v>
      </c>
      <c r="F47" s="41" t="s">
        <v>86</v>
      </c>
      <c r="G47" s="19"/>
      <c r="H47" s="19">
        <f>VLOOKUP(F47,[1]PPNE4!F$23:N$531,9,FALSE)</f>
        <v>0</v>
      </c>
      <c r="I47" s="19"/>
      <c r="J47" s="19"/>
      <c r="K47" s="81"/>
      <c r="L47" s="88">
        <f t="shared" si="2"/>
        <v>0</v>
      </c>
      <c r="M47" s="90">
        <f t="shared" si="0"/>
        <v>0</v>
      </c>
      <c r="N47" s="73">
        <v>0</v>
      </c>
      <c r="O47" s="76">
        <f t="shared" si="1"/>
        <v>0</v>
      </c>
    </row>
    <row r="48" spans="1:15" x14ac:dyDescent="0.25">
      <c r="A48" s="38">
        <v>2</v>
      </c>
      <c r="B48" s="39">
        <v>1</v>
      </c>
      <c r="C48" s="39">
        <v>2</v>
      </c>
      <c r="D48" s="39">
        <v>2</v>
      </c>
      <c r="E48" s="39" t="s">
        <v>63</v>
      </c>
      <c r="F48" s="41" t="s">
        <v>87</v>
      </c>
      <c r="G48" s="19"/>
      <c r="H48" s="19">
        <f>VLOOKUP(F48,[1]PPNE4!F$23:N$531,9,FALSE)</f>
        <v>0</v>
      </c>
      <c r="I48" s="19"/>
      <c r="J48" s="19"/>
      <c r="K48" s="81"/>
      <c r="L48" s="88">
        <f t="shared" si="2"/>
        <v>0</v>
      </c>
      <c r="M48" s="90">
        <f t="shared" si="0"/>
        <v>0</v>
      </c>
      <c r="N48" s="73">
        <v>0</v>
      </c>
      <c r="O48" s="76">
        <f t="shared" si="1"/>
        <v>0</v>
      </c>
    </row>
    <row r="49" spans="1:15" x14ac:dyDescent="0.25">
      <c r="A49" s="38">
        <v>2</v>
      </c>
      <c r="B49" s="39">
        <v>1</v>
      </c>
      <c r="C49" s="39">
        <v>2</v>
      </c>
      <c r="D49" s="39">
        <v>2</v>
      </c>
      <c r="E49" s="39" t="s">
        <v>65</v>
      </c>
      <c r="F49" s="43" t="s">
        <v>88</v>
      </c>
      <c r="G49" s="19"/>
      <c r="H49" s="19">
        <f>VLOOKUP(F49,[1]PPNE4!F$23:N$531,9,FALSE)</f>
        <v>0</v>
      </c>
      <c r="I49" s="19"/>
      <c r="J49" s="19"/>
      <c r="K49" s="81"/>
      <c r="L49" s="88">
        <f t="shared" si="2"/>
        <v>0</v>
      </c>
      <c r="M49" s="90">
        <f t="shared" si="0"/>
        <v>0</v>
      </c>
      <c r="N49" s="71">
        <v>0</v>
      </c>
      <c r="O49" s="76">
        <f t="shared" si="1"/>
        <v>0</v>
      </c>
    </row>
    <row r="50" spans="1:15" x14ac:dyDescent="0.25">
      <c r="A50" s="38">
        <v>2</v>
      </c>
      <c r="B50" s="39">
        <v>1</v>
      </c>
      <c r="C50" s="39">
        <v>2</v>
      </c>
      <c r="D50" s="39">
        <v>2</v>
      </c>
      <c r="E50" s="39" t="s">
        <v>67</v>
      </c>
      <c r="F50" s="41" t="s">
        <v>89</v>
      </c>
      <c r="G50" s="19"/>
      <c r="H50" s="19">
        <f>VLOOKUP(F50,[1]PPNE4!F$23:N$531,9,FALSE)</f>
        <v>0</v>
      </c>
      <c r="I50" s="19"/>
      <c r="J50" s="19"/>
      <c r="K50" s="81"/>
      <c r="L50" s="88">
        <f t="shared" si="2"/>
        <v>0</v>
      </c>
      <c r="M50" s="90">
        <f t="shared" si="0"/>
        <v>0</v>
      </c>
      <c r="N50" s="73">
        <v>0</v>
      </c>
      <c r="O50" s="76">
        <f t="shared" si="1"/>
        <v>0</v>
      </c>
    </row>
    <row r="51" spans="1:15" x14ac:dyDescent="0.25">
      <c r="A51" s="38">
        <v>2</v>
      </c>
      <c r="B51" s="39">
        <v>1</v>
      </c>
      <c r="C51" s="39">
        <v>2</v>
      </c>
      <c r="D51" s="39">
        <v>2</v>
      </c>
      <c r="E51" s="39" t="s">
        <v>69</v>
      </c>
      <c r="F51" s="41" t="s">
        <v>90</v>
      </c>
      <c r="G51" s="19"/>
      <c r="H51" s="19">
        <f>VLOOKUP(F51,[1]PPNE4!F$23:N$531,9,FALSE)</f>
        <v>558900</v>
      </c>
      <c r="I51" s="19"/>
      <c r="J51" s="19"/>
      <c r="K51" s="81">
        <f t="shared" ref="K51:K56" si="5">SUBTOTAL(9,G51:I51)</f>
        <v>558900</v>
      </c>
      <c r="L51" s="88">
        <f t="shared" si="2"/>
        <v>7.9886000326779449E-2</v>
      </c>
      <c r="M51" s="90">
        <f t="shared" si="0"/>
        <v>46575</v>
      </c>
      <c r="N51" s="73">
        <v>63050</v>
      </c>
      <c r="O51" s="76">
        <f t="shared" si="1"/>
        <v>-16475</v>
      </c>
    </row>
    <row r="52" spans="1:15" x14ac:dyDescent="0.25">
      <c r="A52" s="38">
        <v>2</v>
      </c>
      <c r="B52" s="39">
        <v>1</v>
      </c>
      <c r="C52" s="39">
        <v>2</v>
      </c>
      <c r="D52" s="39">
        <v>2</v>
      </c>
      <c r="E52" s="39" t="s">
        <v>70</v>
      </c>
      <c r="F52" s="41" t="s">
        <v>91</v>
      </c>
      <c r="G52" s="19"/>
      <c r="H52" s="19">
        <f>VLOOKUP(F52,[1]PPNE4!F$23:N$531,9,FALSE)</f>
        <v>0</v>
      </c>
      <c r="I52" s="19"/>
      <c r="J52" s="19"/>
      <c r="K52" s="81">
        <f t="shared" si="5"/>
        <v>0</v>
      </c>
      <c r="L52" s="88">
        <f t="shared" si="2"/>
        <v>0</v>
      </c>
      <c r="M52" s="90">
        <f t="shared" si="0"/>
        <v>0</v>
      </c>
      <c r="N52" s="73">
        <v>0</v>
      </c>
      <c r="O52" s="76">
        <f t="shared" si="1"/>
        <v>0</v>
      </c>
    </row>
    <row r="53" spans="1:15" x14ac:dyDescent="0.25">
      <c r="A53" s="38">
        <v>2</v>
      </c>
      <c r="B53" s="39">
        <v>1</v>
      </c>
      <c r="C53" s="39">
        <v>2</v>
      </c>
      <c r="D53" s="39">
        <v>2</v>
      </c>
      <c r="E53" s="39" t="s">
        <v>77</v>
      </c>
      <c r="F53" s="41" t="s">
        <v>92</v>
      </c>
      <c r="G53" s="19"/>
      <c r="H53" s="19">
        <f>VLOOKUP(F53,[1]PPNE4!F$23:N$531,9,FALSE)</f>
        <v>0</v>
      </c>
      <c r="I53" s="19"/>
      <c r="J53" s="19"/>
      <c r="K53" s="81">
        <f t="shared" si="5"/>
        <v>0</v>
      </c>
      <c r="L53" s="88">
        <f t="shared" si="2"/>
        <v>0</v>
      </c>
      <c r="M53" s="90">
        <f t="shared" si="0"/>
        <v>0</v>
      </c>
      <c r="N53" s="73">
        <v>0</v>
      </c>
      <c r="O53" s="76">
        <f t="shared" si="1"/>
        <v>0</v>
      </c>
    </row>
    <row r="54" spans="1:15" x14ac:dyDescent="0.25">
      <c r="A54" s="38">
        <v>2</v>
      </c>
      <c r="B54" s="39">
        <v>1</v>
      </c>
      <c r="C54" s="39">
        <v>2</v>
      </c>
      <c r="D54" s="39">
        <v>2</v>
      </c>
      <c r="E54" s="39" t="s">
        <v>93</v>
      </c>
      <c r="F54" s="41" t="s">
        <v>94</v>
      </c>
      <c r="G54" s="19"/>
      <c r="H54" s="19">
        <f>VLOOKUP(F54,[1]PPNE4!F$23:N$531,9,FALSE)</f>
        <v>0</v>
      </c>
      <c r="I54" s="19"/>
      <c r="J54" s="19"/>
      <c r="K54" s="81">
        <f t="shared" si="5"/>
        <v>0</v>
      </c>
      <c r="L54" s="88">
        <f t="shared" si="2"/>
        <v>0</v>
      </c>
      <c r="M54" s="90">
        <f t="shared" si="0"/>
        <v>0</v>
      </c>
      <c r="N54" s="73">
        <v>0</v>
      </c>
      <c r="O54" s="76">
        <f t="shared" si="1"/>
        <v>0</v>
      </c>
    </row>
    <row r="55" spans="1:15" x14ac:dyDescent="0.25">
      <c r="A55" s="44">
        <v>2</v>
      </c>
      <c r="B55" s="45">
        <v>1</v>
      </c>
      <c r="C55" s="45">
        <v>2</v>
      </c>
      <c r="D55" s="45">
        <v>2</v>
      </c>
      <c r="E55" s="45" t="s">
        <v>95</v>
      </c>
      <c r="F55" s="46" t="s">
        <v>96</v>
      </c>
      <c r="G55" s="68"/>
      <c r="H55" s="19">
        <f>VLOOKUP(F55,[1]PPNE4!F$23:N$531,9,FALSE)</f>
        <v>0</v>
      </c>
      <c r="I55" s="68"/>
      <c r="J55" s="68"/>
      <c r="K55" s="82">
        <f t="shared" si="5"/>
        <v>0</v>
      </c>
      <c r="L55" s="88">
        <f t="shared" si="2"/>
        <v>0</v>
      </c>
      <c r="M55" s="90">
        <f t="shared" si="0"/>
        <v>0</v>
      </c>
      <c r="N55" s="73">
        <v>0</v>
      </c>
      <c r="O55" s="76">
        <f t="shared" si="1"/>
        <v>0</v>
      </c>
    </row>
    <row r="56" spans="1:15" x14ac:dyDescent="0.25">
      <c r="A56" s="38">
        <v>2</v>
      </c>
      <c r="B56" s="39">
        <v>1</v>
      </c>
      <c r="C56" s="39">
        <v>2</v>
      </c>
      <c r="D56" s="39">
        <v>2</v>
      </c>
      <c r="E56" s="39" t="s">
        <v>97</v>
      </c>
      <c r="F56" s="43" t="s">
        <v>98</v>
      </c>
      <c r="G56" s="19"/>
      <c r="H56" s="19">
        <f>VLOOKUP(F56,[1]PPNE4!F$23:N$531,9,FALSE)</f>
        <v>0</v>
      </c>
      <c r="I56" s="19"/>
      <c r="J56" s="19"/>
      <c r="K56" s="81">
        <f t="shared" si="5"/>
        <v>0</v>
      </c>
      <c r="L56" s="88">
        <f t="shared" si="2"/>
        <v>0</v>
      </c>
      <c r="M56" s="90">
        <f t="shared" si="0"/>
        <v>0</v>
      </c>
      <c r="N56" s="73">
        <v>0</v>
      </c>
      <c r="O56" s="76">
        <f t="shared" si="1"/>
        <v>0</v>
      </c>
    </row>
    <row r="57" spans="1:15" x14ac:dyDescent="0.25">
      <c r="A57" s="35">
        <v>2</v>
      </c>
      <c r="B57" s="36">
        <v>1</v>
      </c>
      <c r="C57" s="36">
        <v>2</v>
      </c>
      <c r="D57" s="36">
        <v>3</v>
      </c>
      <c r="E57" s="36"/>
      <c r="F57" s="37" t="s">
        <v>99</v>
      </c>
      <c r="G57" s="18">
        <v>0</v>
      </c>
      <c r="H57" s="18">
        <v>0</v>
      </c>
      <c r="I57" s="18">
        <v>0</v>
      </c>
      <c r="J57" s="18">
        <f>J58</f>
        <v>0</v>
      </c>
      <c r="K57" s="80">
        <v>0</v>
      </c>
      <c r="L57" s="88">
        <f t="shared" si="2"/>
        <v>0</v>
      </c>
      <c r="M57" s="90">
        <f t="shared" si="0"/>
        <v>0</v>
      </c>
      <c r="N57" s="73">
        <v>0</v>
      </c>
      <c r="O57" s="76">
        <f t="shared" si="1"/>
        <v>0</v>
      </c>
    </row>
    <row r="58" spans="1:15" x14ac:dyDescent="0.25">
      <c r="A58" s="38">
        <v>2</v>
      </c>
      <c r="B58" s="39">
        <v>1</v>
      </c>
      <c r="C58" s="39">
        <v>2</v>
      </c>
      <c r="D58" s="39">
        <v>3</v>
      </c>
      <c r="E58" s="39" t="s">
        <v>48</v>
      </c>
      <c r="F58" s="41" t="s">
        <v>99</v>
      </c>
      <c r="G58" s="19"/>
      <c r="H58" s="19">
        <f>VLOOKUP(F58,[1]PPNE4!F$23:N$531,9,FALSE)</f>
        <v>0</v>
      </c>
      <c r="I58" s="19"/>
      <c r="J58" s="19"/>
      <c r="K58" s="81">
        <f>SUBTOTAL(9,G58:I58)</f>
        <v>0</v>
      </c>
      <c r="L58" s="88">
        <f t="shared" si="2"/>
        <v>0</v>
      </c>
      <c r="M58" s="90">
        <f t="shared" si="0"/>
        <v>0</v>
      </c>
      <c r="N58" s="73">
        <v>0</v>
      </c>
      <c r="O58" s="76">
        <f t="shared" si="1"/>
        <v>0</v>
      </c>
    </row>
    <row r="59" spans="1:15" x14ac:dyDescent="0.25">
      <c r="A59" s="32">
        <v>2</v>
      </c>
      <c r="B59" s="33">
        <v>1</v>
      </c>
      <c r="C59" s="33">
        <v>3</v>
      </c>
      <c r="D59" s="33"/>
      <c r="E59" s="33"/>
      <c r="F59" s="34" t="s">
        <v>100</v>
      </c>
      <c r="G59" s="17">
        <v>0</v>
      </c>
      <c r="H59" s="17">
        <v>0</v>
      </c>
      <c r="I59" s="17">
        <v>0</v>
      </c>
      <c r="J59" s="17">
        <f>J60+J63</f>
        <v>0</v>
      </c>
      <c r="K59" s="79">
        <v>0</v>
      </c>
      <c r="L59" s="87">
        <f t="shared" si="2"/>
        <v>0</v>
      </c>
      <c r="M59" s="87">
        <f t="shared" si="0"/>
        <v>0</v>
      </c>
      <c r="N59" s="87">
        <f>N60+N63</f>
        <v>0</v>
      </c>
      <c r="O59" s="75">
        <f t="shared" si="1"/>
        <v>0</v>
      </c>
    </row>
    <row r="60" spans="1:15" x14ac:dyDescent="0.25">
      <c r="A60" s="35">
        <v>2</v>
      </c>
      <c r="B60" s="36">
        <v>1</v>
      </c>
      <c r="C60" s="36">
        <v>3</v>
      </c>
      <c r="D60" s="36">
        <v>1</v>
      </c>
      <c r="E60" s="36"/>
      <c r="F60" s="47" t="s">
        <v>24</v>
      </c>
      <c r="G60" s="18">
        <v>0</v>
      </c>
      <c r="H60" s="18">
        <v>0</v>
      </c>
      <c r="I60" s="18">
        <v>0</v>
      </c>
      <c r="J60" s="18">
        <f>SUM(J61:J62)</f>
        <v>0</v>
      </c>
      <c r="K60" s="80">
        <v>0</v>
      </c>
      <c r="L60" s="88">
        <f t="shared" si="2"/>
        <v>0</v>
      </c>
      <c r="M60" s="90">
        <f t="shared" si="0"/>
        <v>0</v>
      </c>
      <c r="N60" s="72">
        <f>N61+N62</f>
        <v>0</v>
      </c>
      <c r="O60" s="76">
        <f t="shared" si="1"/>
        <v>0</v>
      </c>
    </row>
    <row r="61" spans="1:15" x14ac:dyDescent="0.25">
      <c r="A61" s="48">
        <v>2</v>
      </c>
      <c r="B61" s="39">
        <v>1</v>
      </c>
      <c r="C61" s="39">
        <v>3</v>
      </c>
      <c r="D61" s="39">
        <v>1</v>
      </c>
      <c r="E61" s="39" t="s">
        <v>48</v>
      </c>
      <c r="F61" s="49" t="s">
        <v>101</v>
      </c>
      <c r="G61" s="19"/>
      <c r="H61" s="19">
        <f>VLOOKUP(F61,[1]PPNE4!F$23:N$531,9,FALSE)</f>
        <v>0</v>
      </c>
      <c r="I61" s="19"/>
      <c r="J61" s="19"/>
      <c r="K61" s="81">
        <f>SUBTOTAL(9,G61:I61)</f>
        <v>0</v>
      </c>
      <c r="L61" s="88">
        <f t="shared" si="2"/>
        <v>0</v>
      </c>
      <c r="M61" s="90">
        <f t="shared" si="0"/>
        <v>0</v>
      </c>
      <c r="N61" s="73">
        <v>0</v>
      </c>
      <c r="O61" s="76">
        <f t="shared" si="1"/>
        <v>0</v>
      </c>
    </row>
    <row r="62" spans="1:15" x14ac:dyDescent="0.25">
      <c r="A62" s="48">
        <v>2</v>
      </c>
      <c r="B62" s="39">
        <v>1</v>
      </c>
      <c r="C62" s="39">
        <v>3</v>
      </c>
      <c r="D62" s="39">
        <v>1</v>
      </c>
      <c r="E62" s="39" t="s">
        <v>63</v>
      </c>
      <c r="F62" s="49" t="s">
        <v>102</v>
      </c>
      <c r="G62" s="19"/>
      <c r="H62" s="19">
        <f>VLOOKUP(F62,[1]PPNE4!F$23:N$531,9,FALSE)</f>
        <v>0</v>
      </c>
      <c r="I62" s="19"/>
      <c r="J62" s="19"/>
      <c r="K62" s="81">
        <f>SUBTOTAL(9,G62:I62)</f>
        <v>0</v>
      </c>
      <c r="L62" s="88">
        <f t="shared" si="2"/>
        <v>0</v>
      </c>
      <c r="M62" s="90">
        <f t="shared" si="0"/>
        <v>0</v>
      </c>
      <c r="N62" s="73">
        <v>0</v>
      </c>
      <c r="O62" s="76">
        <f t="shared" si="1"/>
        <v>0</v>
      </c>
    </row>
    <row r="63" spans="1:15" x14ac:dyDescent="0.25">
      <c r="A63" s="35">
        <v>2</v>
      </c>
      <c r="B63" s="36">
        <v>1</v>
      </c>
      <c r="C63" s="36">
        <v>3</v>
      </c>
      <c r="D63" s="36">
        <v>2</v>
      </c>
      <c r="E63" s="36"/>
      <c r="F63" s="47" t="s">
        <v>103</v>
      </c>
      <c r="G63" s="18">
        <v>0</v>
      </c>
      <c r="H63" s="18">
        <v>0</v>
      </c>
      <c r="I63" s="18">
        <v>0</v>
      </c>
      <c r="J63" s="18">
        <f>SUM(J64:J65)</f>
        <v>0</v>
      </c>
      <c r="K63" s="80">
        <v>0</v>
      </c>
      <c r="L63" s="88">
        <f t="shared" si="2"/>
        <v>0</v>
      </c>
      <c r="M63" s="90">
        <f t="shared" si="0"/>
        <v>0</v>
      </c>
      <c r="N63" s="72">
        <f>N64+N65</f>
        <v>0</v>
      </c>
      <c r="O63" s="76">
        <f t="shared" si="1"/>
        <v>0</v>
      </c>
    </row>
    <row r="64" spans="1:15" x14ac:dyDescent="0.25">
      <c r="A64" s="48">
        <v>2</v>
      </c>
      <c r="B64" s="39">
        <v>1</v>
      </c>
      <c r="C64" s="39">
        <v>3</v>
      </c>
      <c r="D64" s="39">
        <v>2</v>
      </c>
      <c r="E64" s="39" t="s">
        <v>48</v>
      </c>
      <c r="F64" s="49" t="s">
        <v>104</v>
      </c>
      <c r="G64" s="19"/>
      <c r="H64" s="19">
        <f>VLOOKUP(F64,[1]PPNE4!F$23:N$531,9,FALSE)</f>
        <v>0</v>
      </c>
      <c r="I64" s="19"/>
      <c r="J64" s="19"/>
      <c r="K64" s="81">
        <f>SUBTOTAL(9,G64:I64)</f>
        <v>0</v>
      </c>
      <c r="L64" s="88">
        <f t="shared" si="2"/>
        <v>0</v>
      </c>
      <c r="M64" s="90">
        <f t="shared" si="0"/>
        <v>0</v>
      </c>
      <c r="N64" s="73">
        <f>N65</f>
        <v>0</v>
      </c>
      <c r="O64" s="76">
        <f t="shared" si="1"/>
        <v>0</v>
      </c>
    </row>
    <row r="65" spans="1:15" x14ac:dyDescent="0.25">
      <c r="A65" s="48">
        <v>2</v>
      </c>
      <c r="B65" s="39">
        <v>1</v>
      </c>
      <c r="C65" s="39">
        <v>3</v>
      </c>
      <c r="D65" s="39">
        <v>2</v>
      </c>
      <c r="E65" s="39" t="s">
        <v>63</v>
      </c>
      <c r="F65" s="49" t="s">
        <v>105</v>
      </c>
      <c r="G65" s="19"/>
      <c r="H65" s="19">
        <f>VLOOKUP(F65,[1]PPNE4!F$23:N$531,9,FALSE)</f>
        <v>0</v>
      </c>
      <c r="I65" s="19"/>
      <c r="J65" s="19"/>
      <c r="K65" s="81">
        <f>SUBTOTAL(9,G65:I65)</f>
        <v>0</v>
      </c>
      <c r="L65" s="88">
        <f t="shared" si="2"/>
        <v>0</v>
      </c>
      <c r="M65" s="90">
        <f t="shared" si="0"/>
        <v>0</v>
      </c>
      <c r="N65" s="73">
        <v>0</v>
      </c>
      <c r="O65" s="76">
        <f t="shared" si="1"/>
        <v>0</v>
      </c>
    </row>
    <row r="66" spans="1:15" x14ac:dyDescent="0.25">
      <c r="A66" s="32">
        <v>2</v>
      </c>
      <c r="B66" s="33">
        <v>1</v>
      </c>
      <c r="C66" s="33">
        <v>4</v>
      </c>
      <c r="D66" s="33"/>
      <c r="E66" s="33"/>
      <c r="F66" s="34" t="s">
        <v>25</v>
      </c>
      <c r="G66" s="17">
        <v>0</v>
      </c>
      <c r="H66" s="17">
        <v>15841112.721480031</v>
      </c>
      <c r="I66" s="17">
        <v>0</v>
      </c>
      <c r="J66" s="17">
        <f>J67+J69</f>
        <v>0</v>
      </c>
      <c r="K66" s="79">
        <v>15841112.721480031</v>
      </c>
      <c r="L66" s="87">
        <f t="shared" si="2"/>
        <v>2.2642389265426801</v>
      </c>
      <c r="M66" s="87">
        <f t="shared" si="0"/>
        <v>1320092.7267900025</v>
      </c>
      <c r="N66" s="87">
        <f>N69+N67</f>
        <v>0</v>
      </c>
      <c r="O66" s="107">
        <f>M66-N66</f>
        <v>1320092.7267900025</v>
      </c>
    </row>
    <row r="67" spans="1:15" x14ac:dyDescent="0.25">
      <c r="A67" s="35">
        <v>2</v>
      </c>
      <c r="B67" s="36">
        <v>1</v>
      </c>
      <c r="C67" s="36">
        <v>4</v>
      </c>
      <c r="D67" s="36">
        <v>1</v>
      </c>
      <c r="E67" s="36"/>
      <c r="F67" s="47" t="s">
        <v>26</v>
      </c>
      <c r="G67" s="18">
        <v>0</v>
      </c>
      <c r="H67" s="18">
        <v>15841112.721480031</v>
      </c>
      <c r="I67" s="18">
        <v>0</v>
      </c>
      <c r="J67" s="18">
        <f>J68</f>
        <v>0</v>
      </c>
      <c r="K67" s="80">
        <v>15841112.721480031</v>
      </c>
      <c r="L67" s="88">
        <f t="shared" si="2"/>
        <v>2.2642389265426801</v>
      </c>
      <c r="M67" s="90">
        <f t="shared" si="0"/>
        <v>1320092.7267900025</v>
      </c>
      <c r="N67" s="72">
        <f>N68+N70+N71+N72</f>
        <v>0</v>
      </c>
      <c r="O67" s="76">
        <f t="shared" si="1"/>
        <v>1320092.7267900025</v>
      </c>
    </row>
    <row r="68" spans="1:15" x14ac:dyDescent="0.25">
      <c r="A68" s="38">
        <v>2</v>
      </c>
      <c r="B68" s="39">
        <v>1</v>
      </c>
      <c r="C68" s="39">
        <v>4</v>
      </c>
      <c r="D68" s="39">
        <v>1</v>
      </c>
      <c r="E68" s="39" t="s">
        <v>48</v>
      </c>
      <c r="F68" s="41" t="s">
        <v>26</v>
      </c>
      <c r="G68" s="19"/>
      <c r="H68" s="19">
        <f>VLOOKUP(F68,[1]PPNE4!F$23:N$531,9,FALSE)</f>
        <v>15841112.721480031</v>
      </c>
      <c r="I68" s="19"/>
      <c r="J68" s="19"/>
      <c r="K68" s="81">
        <f>SUBTOTAL(9,G68:I68)</f>
        <v>15841112.721480031</v>
      </c>
      <c r="L68" s="88">
        <f t="shared" si="2"/>
        <v>2.2642389265426801</v>
      </c>
      <c r="M68" s="90">
        <f t="shared" si="0"/>
        <v>1320092.7267900025</v>
      </c>
      <c r="N68" s="73">
        <v>0</v>
      </c>
      <c r="O68" s="76">
        <f t="shared" si="1"/>
        <v>1320092.7267900025</v>
      </c>
    </row>
    <row r="69" spans="1:15" x14ac:dyDescent="0.25">
      <c r="A69" s="35">
        <v>2</v>
      </c>
      <c r="B69" s="36">
        <v>1</v>
      </c>
      <c r="C69" s="36">
        <v>4</v>
      </c>
      <c r="D69" s="36">
        <v>2</v>
      </c>
      <c r="E69" s="36"/>
      <c r="F69" s="47" t="s">
        <v>106</v>
      </c>
      <c r="G69" s="18">
        <v>0</v>
      </c>
      <c r="H69" s="18">
        <v>0</v>
      </c>
      <c r="I69" s="18">
        <v>0</v>
      </c>
      <c r="J69" s="18">
        <f>SUM(J70:J73)</f>
        <v>0</v>
      </c>
      <c r="K69" s="80">
        <v>0</v>
      </c>
      <c r="L69" s="88">
        <f t="shared" si="2"/>
        <v>0</v>
      </c>
      <c r="M69" s="90">
        <f t="shared" si="0"/>
        <v>0</v>
      </c>
      <c r="N69" s="72">
        <f>N70+N71+N72+N73</f>
        <v>0</v>
      </c>
      <c r="O69" s="76">
        <f t="shared" si="1"/>
        <v>0</v>
      </c>
    </row>
    <row r="70" spans="1:15" x14ac:dyDescent="0.25">
      <c r="A70" s="38">
        <v>2</v>
      </c>
      <c r="B70" s="39">
        <v>1</v>
      </c>
      <c r="C70" s="39">
        <v>4</v>
      </c>
      <c r="D70" s="39">
        <v>2</v>
      </c>
      <c r="E70" s="39" t="s">
        <v>48</v>
      </c>
      <c r="F70" s="41" t="s">
        <v>107</v>
      </c>
      <c r="G70" s="19"/>
      <c r="H70" s="19">
        <f>VLOOKUP(F70,[1]PPNE4!F$23:N$531,9,FALSE)</f>
        <v>0</v>
      </c>
      <c r="I70" s="19"/>
      <c r="J70" s="19"/>
      <c r="K70" s="81">
        <f>SUBTOTAL(9,G70:I70)</f>
        <v>0</v>
      </c>
      <c r="L70" s="88">
        <f t="shared" si="2"/>
        <v>0</v>
      </c>
      <c r="M70" s="90">
        <f t="shared" si="0"/>
        <v>0</v>
      </c>
      <c r="N70" s="73">
        <v>0</v>
      </c>
      <c r="O70" s="76">
        <f t="shared" si="1"/>
        <v>0</v>
      </c>
    </row>
    <row r="71" spans="1:15" x14ac:dyDescent="0.25">
      <c r="A71" s="38">
        <v>2</v>
      </c>
      <c r="B71" s="39">
        <v>1</v>
      </c>
      <c r="C71" s="39">
        <v>4</v>
      </c>
      <c r="D71" s="39">
        <v>2</v>
      </c>
      <c r="E71" s="39" t="s">
        <v>63</v>
      </c>
      <c r="F71" s="41" t="s">
        <v>108</v>
      </c>
      <c r="G71" s="19"/>
      <c r="H71" s="19">
        <f>VLOOKUP(F71,[1]PPNE4!F$23:N$531,9,FALSE)</f>
        <v>0</v>
      </c>
      <c r="I71" s="19"/>
      <c r="J71" s="19"/>
      <c r="K71" s="81">
        <f>SUBTOTAL(9,G71:I71)</f>
        <v>0</v>
      </c>
      <c r="L71" s="88">
        <f t="shared" si="2"/>
        <v>0</v>
      </c>
      <c r="M71" s="90">
        <f t="shared" si="0"/>
        <v>0</v>
      </c>
      <c r="N71" s="73">
        <v>0</v>
      </c>
      <c r="O71" s="76">
        <f t="shared" si="1"/>
        <v>0</v>
      </c>
    </row>
    <row r="72" spans="1:15" x14ac:dyDescent="0.25">
      <c r="A72" s="38">
        <v>2</v>
      </c>
      <c r="B72" s="39">
        <v>1</v>
      </c>
      <c r="C72" s="39">
        <v>4</v>
      </c>
      <c r="D72" s="39">
        <v>2</v>
      </c>
      <c r="E72" s="39" t="s">
        <v>65</v>
      </c>
      <c r="F72" s="41" t="s">
        <v>109</v>
      </c>
      <c r="G72" s="19"/>
      <c r="H72" s="19">
        <f>VLOOKUP(F72,[1]PPNE4!F$23:N$531,9,FALSE)</f>
        <v>0</v>
      </c>
      <c r="I72" s="19"/>
      <c r="J72" s="19"/>
      <c r="K72" s="81">
        <f>SUBTOTAL(9,G72:I72)</f>
        <v>0</v>
      </c>
      <c r="L72" s="88">
        <f t="shared" si="2"/>
        <v>0</v>
      </c>
      <c r="M72" s="90">
        <f t="shared" si="0"/>
        <v>0</v>
      </c>
      <c r="N72" s="73">
        <v>0</v>
      </c>
      <c r="O72" s="76">
        <f t="shared" si="1"/>
        <v>0</v>
      </c>
    </row>
    <row r="73" spans="1:15" x14ac:dyDescent="0.25">
      <c r="A73" s="38">
        <v>2</v>
      </c>
      <c r="B73" s="39">
        <v>1</v>
      </c>
      <c r="C73" s="39">
        <v>4</v>
      </c>
      <c r="D73" s="39">
        <v>2</v>
      </c>
      <c r="E73" s="39" t="s">
        <v>67</v>
      </c>
      <c r="F73" s="41" t="s">
        <v>110</v>
      </c>
      <c r="G73" s="19"/>
      <c r="H73" s="19">
        <f>VLOOKUP(F73,[1]PPNE4!F$23:N$531,9,FALSE)</f>
        <v>0</v>
      </c>
      <c r="I73" s="19"/>
      <c r="J73" s="19"/>
      <c r="K73" s="81">
        <f>SUBTOTAL(9,G73:I73)</f>
        <v>0</v>
      </c>
      <c r="L73" s="88">
        <f t="shared" si="2"/>
        <v>0</v>
      </c>
      <c r="M73" s="90">
        <f t="shared" si="0"/>
        <v>0</v>
      </c>
      <c r="N73" s="73">
        <v>0</v>
      </c>
      <c r="O73" s="76">
        <f t="shared" si="1"/>
        <v>0</v>
      </c>
    </row>
    <row r="74" spans="1:15" x14ac:dyDescent="0.25">
      <c r="A74" s="32">
        <v>2</v>
      </c>
      <c r="B74" s="33">
        <v>1</v>
      </c>
      <c r="C74" s="33">
        <v>5</v>
      </c>
      <c r="D74" s="33"/>
      <c r="E74" s="33"/>
      <c r="F74" s="34" t="s">
        <v>111</v>
      </c>
      <c r="G74" s="17">
        <v>0</v>
      </c>
      <c r="H74" s="17">
        <v>0</v>
      </c>
      <c r="I74" s="17">
        <v>31429764.455037996</v>
      </c>
      <c r="J74" s="17">
        <f>J75+J77+J79+J81</f>
        <v>0</v>
      </c>
      <c r="K74" s="79">
        <v>31429764.455037996</v>
      </c>
      <c r="L74" s="87">
        <f t="shared" si="2"/>
        <v>4.4923925094395534</v>
      </c>
      <c r="M74" s="87">
        <f t="shared" si="0"/>
        <v>2619147.0379198329</v>
      </c>
      <c r="N74" s="87">
        <f>N75+N77+N79</f>
        <v>2610868.9899999998</v>
      </c>
      <c r="O74" s="75">
        <f>M74-N74</f>
        <v>8278.0479198331013</v>
      </c>
    </row>
    <row r="75" spans="1:15" x14ac:dyDescent="0.25">
      <c r="A75" s="35">
        <v>2</v>
      </c>
      <c r="B75" s="36">
        <v>1</v>
      </c>
      <c r="C75" s="36">
        <v>5</v>
      </c>
      <c r="D75" s="36">
        <v>1</v>
      </c>
      <c r="E75" s="36"/>
      <c r="F75" s="37" t="s">
        <v>112</v>
      </c>
      <c r="G75" s="18">
        <v>0</v>
      </c>
      <c r="H75" s="18">
        <v>0</v>
      </c>
      <c r="I75" s="18">
        <v>14556881.975037998</v>
      </c>
      <c r="J75" s="18">
        <f>J76</f>
        <v>0</v>
      </c>
      <c r="K75" s="80">
        <v>14556881.975037998</v>
      </c>
      <c r="L75" s="102">
        <f t="shared" si="2"/>
        <v>2.0806782576753897</v>
      </c>
      <c r="M75" s="103">
        <f t="shared" si="0"/>
        <v>1213073.4979198331</v>
      </c>
      <c r="N75" s="104">
        <f>N76</f>
        <v>1204731.56</v>
      </c>
      <c r="O75" s="105">
        <f t="shared" si="1"/>
        <v>8341.9379198329989</v>
      </c>
    </row>
    <row r="76" spans="1:15" x14ac:dyDescent="0.25">
      <c r="A76" s="38">
        <v>2</v>
      </c>
      <c r="B76" s="39">
        <v>1</v>
      </c>
      <c r="C76" s="39">
        <v>5</v>
      </c>
      <c r="D76" s="39">
        <v>1</v>
      </c>
      <c r="E76" s="39" t="s">
        <v>48</v>
      </c>
      <c r="F76" s="41" t="s">
        <v>112</v>
      </c>
      <c r="G76" s="19"/>
      <c r="H76" s="19">
        <f>+'[2]D-PROY GASTOS '!M44</f>
        <v>0</v>
      </c>
      <c r="I76" s="19" t="e">
        <f>VLOOKUP(F76,[1]PPNE4!F$23:N$1123,9,FALSE)</f>
        <v>#N/A</v>
      </c>
      <c r="J76" s="19"/>
      <c r="K76" s="81">
        <v>14556881.98</v>
      </c>
      <c r="L76" s="102">
        <f t="shared" si="2"/>
        <v>2.0806782583846304</v>
      </c>
      <c r="M76" s="103">
        <f t="shared" si="0"/>
        <v>1213073.4983333333</v>
      </c>
      <c r="N76" s="106">
        <v>1204731.56</v>
      </c>
      <c r="O76" s="105">
        <f t="shared" si="1"/>
        <v>8341.9383333332371</v>
      </c>
    </row>
    <row r="77" spans="1:15" x14ac:dyDescent="0.25">
      <c r="A77" s="35">
        <v>2</v>
      </c>
      <c r="B77" s="36">
        <v>1</v>
      </c>
      <c r="C77" s="36">
        <v>5</v>
      </c>
      <c r="D77" s="36">
        <v>2</v>
      </c>
      <c r="E77" s="36"/>
      <c r="F77" s="47" t="s">
        <v>113</v>
      </c>
      <c r="G77" s="18">
        <v>0</v>
      </c>
      <c r="H77" s="18">
        <v>0</v>
      </c>
      <c r="I77" s="18">
        <v>14556881.98</v>
      </c>
      <c r="J77" s="18">
        <f>J78</f>
        <v>0</v>
      </c>
      <c r="K77" s="80">
        <v>14556881.98</v>
      </c>
      <c r="L77" s="102">
        <f t="shared" si="2"/>
        <v>2.0806782583846304</v>
      </c>
      <c r="M77" s="103">
        <f t="shared" si="0"/>
        <v>1213073.4983333333</v>
      </c>
      <c r="N77" s="104">
        <f>N78</f>
        <v>1206429.9099999999</v>
      </c>
      <c r="O77" s="105">
        <f t="shared" si="1"/>
        <v>6643.5883333333768</v>
      </c>
    </row>
    <row r="78" spans="1:15" x14ac:dyDescent="0.25">
      <c r="A78" s="38">
        <v>2</v>
      </c>
      <c r="B78" s="39">
        <v>1</v>
      </c>
      <c r="C78" s="39">
        <v>5</v>
      </c>
      <c r="D78" s="39">
        <v>2</v>
      </c>
      <c r="E78" s="39" t="s">
        <v>48</v>
      </c>
      <c r="F78" s="41" t="s">
        <v>113</v>
      </c>
      <c r="G78" s="19"/>
      <c r="H78" s="19"/>
      <c r="I78" s="19">
        <f>VLOOKUP(F78,[1]PPNE4!F$23:N$1123,9,FALSE)</f>
        <v>14556881.98</v>
      </c>
      <c r="J78" s="19"/>
      <c r="K78" s="81">
        <f>SUBTOTAL(9,G78:I78)</f>
        <v>14556881.98</v>
      </c>
      <c r="L78" s="102">
        <f t="shared" si="2"/>
        <v>2.0806782583846304</v>
      </c>
      <c r="M78" s="103">
        <f t="shared" si="0"/>
        <v>1213073.4983333333</v>
      </c>
      <c r="N78" s="106">
        <v>1206429.9099999999</v>
      </c>
      <c r="O78" s="105">
        <f t="shared" si="1"/>
        <v>6643.5883333333768</v>
      </c>
    </row>
    <row r="79" spans="1:15" x14ac:dyDescent="0.25">
      <c r="A79" s="35">
        <v>2</v>
      </c>
      <c r="B79" s="36">
        <v>1</v>
      </c>
      <c r="C79" s="36">
        <v>5</v>
      </c>
      <c r="D79" s="36">
        <v>3</v>
      </c>
      <c r="E79" s="36"/>
      <c r="F79" s="47" t="s">
        <v>114</v>
      </c>
      <c r="G79" s="18">
        <v>0</v>
      </c>
      <c r="H79" s="18">
        <v>0</v>
      </c>
      <c r="I79" s="18">
        <v>2316000.5</v>
      </c>
      <c r="J79" s="18">
        <f>J80</f>
        <v>0</v>
      </c>
      <c r="K79" s="80">
        <v>2316000.5</v>
      </c>
      <c r="L79" s="102">
        <f t="shared" si="2"/>
        <v>0.33103599337953366</v>
      </c>
      <c r="M79" s="103">
        <f t="shared" ref="M79:M142" si="6">K79/12</f>
        <v>193000.04166666666</v>
      </c>
      <c r="N79" s="104">
        <f>N80</f>
        <v>199707.51999999999</v>
      </c>
      <c r="O79" s="105">
        <f t="shared" ref="O79:O142" si="7">M79-N79</f>
        <v>-6707.4783333333326</v>
      </c>
    </row>
    <row r="80" spans="1:15" x14ac:dyDescent="0.25">
      <c r="A80" s="38">
        <v>2</v>
      </c>
      <c r="B80" s="39">
        <v>1</v>
      </c>
      <c r="C80" s="39">
        <v>5</v>
      </c>
      <c r="D80" s="39">
        <v>3</v>
      </c>
      <c r="E80" s="39" t="s">
        <v>48</v>
      </c>
      <c r="F80" s="41" t="s">
        <v>114</v>
      </c>
      <c r="G80" s="19"/>
      <c r="H80" s="19"/>
      <c r="I80" s="19">
        <f>VLOOKUP(F80,[1]PPNE4!F$23:N$1123,9,FALSE)</f>
        <v>2316000.5</v>
      </c>
      <c r="J80" s="19"/>
      <c r="K80" s="81">
        <f>SUBTOTAL(9,G80:I80)</f>
        <v>2316000.5</v>
      </c>
      <c r="L80" s="102">
        <f t="shared" ref="L80:L143" si="8">IFERROR(K80/$K$14*100,"0.00")</f>
        <v>0.33103599337953366</v>
      </c>
      <c r="M80" s="103">
        <f t="shared" si="6"/>
        <v>193000.04166666666</v>
      </c>
      <c r="N80" s="106">
        <v>199707.51999999999</v>
      </c>
      <c r="O80" s="105">
        <f t="shared" si="7"/>
        <v>-6707.4783333333326</v>
      </c>
    </row>
    <row r="81" spans="1:15" x14ac:dyDescent="0.25">
      <c r="A81" s="35">
        <v>2</v>
      </c>
      <c r="B81" s="36">
        <v>1</v>
      </c>
      <c r="C81" s="36">
        <v>5</v>
      </c>
      <c r="D81" s="36">
        <v>4</v>
      </c>
      <c r="E81" s="36"/>
      <c r="F81" s="47" t="s">
        <v>115</v>
      </c>
      <c r="G81" s="18">
        <v>0</v>
      </c>
      <c r="H81" s="18">
        <v>0</v>
      </c>
      <c r="I81" s="18">
        <v>0</v>
      </c>
      <c r="J81" s="18">
        <f>J82</f>
        <v>0</v>
      </c>
      <c r="K81" s="80">
        <v>0</v>
      </c>
      <c r="L81" s="102">
        <f t="shared" si="8"/>
        <v>0</v>
      </c>
      <c r="M81" s="103">
        <f t="shared" si="6"/>
        <v>0</v>
      </c>
      <c r="N81" s="104">
        <f>N82</f>
        <v>0</v>
      </c>
      <c r="O81" s="105">
        <f t="shared" si="7"/>
        <v>0</v>
      </c>
    </row>
    <row r="82" spans="1:15" x14ac:dyDescent="0.25">
      <c r="A82" s="38">
        <v>2</v>
      </c>
      <c r="B82" s="39">
        <v>1</v>
      </c>
      <c r="C82" s="39">
        <v>5</v>
      </c>
      <c r="D82" s="39">
        <v>4</v>
      </c>
      <c r="E82" s="39" t="s">
        <v>48</v>
      </c>
      <c r="F82" s="41" t="s">
        <v>115</v>
      </c>
      <c r="G82" s="19"/>
      <c r="H82" s="19">
        <f>VLOOKUP(F82,[1]PPNE4!F$23:N$531,9,FALSE)</f>
        <v>0</v>
      </c>
      <c r="I82" s="19"/>
      <c r="J82" s="19"/>
      <c r="K82" s="81">
        <f>SUBTOTAL(9,G82:I82)</f>
        <v>0</v>
      </c>
      <c r="L82" s="102">
        <f t="shared" si="8"/>
        <v>0</v>
      </c>
      <c r="M82" s="103">
        <f t="shared" si="6"/>
        <v>0</v>
      </c>
      <c r="N82" s="106">
        <v>0</v>
      </c>
      <c r="O82" s="105">
        <f t="shared" si="7"/>
        <v>0</v>
      </c>
    </row>
    <row r="83" spans="1:15" x14ac:dyDescent="0.25">
      <c r="A83" s="28">
        <v>2</v>
      </c>
      <c r="B83" s="29">
        <v>2</v>
      </c>
      <c r="C83" s="30"/>
      <c r="D83" s="30"/>
      <c r="E83" s="16"/>
      <c r="F83" s="16" t="s">
        <v>116</v>
      </c>
      <c r="G83" s="16">
        <v>0</v>
      </c>
      <c r="H83" s="16">
        <v>39703808.399239123</v>
      </c>
      <c r="I83" s="16">
        <v>0</v>
      </c>
      <c r="J83" s="16">
        <f>+J84+J102+J107+J112+J121+J142+J161+J179</f>
        <v>0</v>
      </c>
      <c r="K83" s="78">
        <v>39703808.399239123</v>
      </c>
      <c r="L83" s="87">
        <f t="shared" si="8"/>
        <v>5.6750374856969144</v>
      </c>
      <c r="M83" s="87">
        <f t="shared" si="6"/>
        <v>3308650.6999365934</v>
      </c>
      <c r="N83" s="87">
        <f>N84+N102+N107+N112+N121+N142+N161+N179</f>
        <v>1306061.56</v>
      </c>
      <c r="O83" s="75">
        <f t="shared" si="7"/>
        <v>2002589.1399365934</v>
      </c>
    </row>
    <row r="84" spans="1:15" x14ac:dyDescent="0.25">
      <c r="A84" s="32">
        <v>2</v>
      </c>
      <c r="B84" s="33">
        <v>2</v>
      </c>
      <c r="C84" s="33">
        <v>1</v>
      </c>
      <c r="D84" s="33"/>
      <c r="E84" s="33"/>
      <c r="F84" s="34" t="s">
        <v>117</v>
      </c>
      <c r="G84" s="17">
        <v>0</v>
      </c>
      <c r="H84" s="17">
        <v>3134281.6500000004</v>
      </c>
      <c r="I84" s="17">
        <v>0</v>
      </c>
      <c r="J84" s="17">
        <f>+J85+J87+J89+J91+J93+J95+J98+J100</f>
        <v>0</v>
      </c>
      <c r="K84" s="79">
        <v>3134281.6500000004</v>
      </c>
      <c r="L84" s="88">
        <f t="shared" si="8"/>
        <v>0.44799646612295374</v>
      </c>
      <c r="M84" s="90">
        <f t="shared" si="6"/>
        <v>261190.13750000004</v>
      </c>
      <c r="N84" s="72">
        <f>N85+N87+N89+N91+N93+N95+N98+N100</f>
        <v>613837.99</v>
      </c>
      <c r="O84" s="76">
        <f t="shared" si="7"/>
        <v>-352647.85249999992</v>
      </c>
    </row>
    <row r="85" spans="1:15" x14ac:dyDescent="0.25">
      <c r="A85" s="35">
        <v>2</v>
      </c>
      <c r="B85" s="36">
        <v>2</v>
      </c>
      <c r="C85" s="36">
        <v>1</v>
      </c>
      <c r="D85" s="36">
        <v>1</v>
      </c>
      <c r="E85" s="36"/>
      <c r="F85" s="37" t="s">
        <v>118</v>
      </c>
      <c r="G85" s="18">
        <v>0</v>
      </c>
      <c r="H85" s="18">
        <v>0</v>
      </c>
      <c r="I85" s="18">
        <v>0</v>
      </c>
      <c r="J85" s="18">
        <f>J86</f>
        <v>0</v>
      </c>
      <c r="K85" s="80">
        <v>0</v>
      </c>
      <c r="L85" s="88">
        <f t="shared" si="8"/>
        <v>0</v>
      </c>
      <c r="M85" s="90">
        <f t="shared" si="6"/>
        <v>0</v>
      </c>
      <c r="N85" s="72">
        <f>N86</f>
        <v>0</v>
      </c>
      <c r="O85" s="76">
        <f t="shared" si="7"/>
        <v>0</v>
      </c>
    </row>
    <row r="86" spans="1:15" x14ac:dyDescent="0.25">
      <c r="A86" s="48">
        <v>2</v>
      </c>
      <c r="B86" s="39">
        <v>2</v>
      </c>
      <c r="C86" s="39">
        <v>1</v>
      </c>
      <c r="D86" s="39">
        <v>1</v>
      </c>
      <c r="E86" s="39" t="s">
        <v>48</v>
      </c>
      <c r="F86" s="49" t="s">
        <v>118</v>
      </c>
      <c r="G86" s="19"/>
      <c r="H86" s="19">
        <f>VLOOKUP(F86,[1]PPNE4!F$23:N$531,9,FALSE)</f>
        <v>0</v>
      </c>
      <c r="I86" s="19"/>
      <c r="J86" s="19"/>
      <c r="K86" s="81">
        <f>SUBTOTAL(9,G86:I86)</f>
        <v>0</v>
      </c>
      <c r="L86" s="88">
        <f t="shared" si="8"/>
        <v>0</v>
      </c>
      <c r="M86" s="90">
        <f t="shared" si="6"/>
        <v>0</v>
      </c>
      <c r="N86" s="73">
        <v>0</v>
      </c>
      <c r="O86" s="76">
        <f t="shared" si="7"/>
        <v>0</v>
      </c>
    </row>
    <row r="87" spans="1:15" x14ac:dyDescent="0.25">
      <c r="A87" s="35">
        <v>2</v>
      </c>
      <c r="B87" s="36">
        <v>2</v>
      </c>
      <c r="C87" s="36">
        <v>1</v>
      </c>
      <c r="D87" s="36">
        <v>2</v>
      </c>
      <c r="E87" s="36"/>
      <c r="F87" s="37" t="s">
        <v>119</v>
      </c>
      <c r="G87" s="18">
        <v>0</v>
      </c>
      <c r="H87" s="18">
        <v>2233563.16</v>
      </c>
      <c r="I87" s="18">
        <v>0</v>
      </c>
      <c r="J87" s="18">
        <f>J88</f>
        <v>0</v>
      </c>
      <c r="K87" s="80">
        <v>2233563.16</v>
      </c>
      <c r="L87" s="88">
        <f t="shared" si="8"/>
        <v>0.31925286693441146</v>
      </c>
      <c r="M87" s="90">
        <f t="shared" si="6"/>
        <v>186130.26333333334</v>
      </c>
      <c r="N87" s="72">
        <f>N88</f>
        <v>613837.99</v>
      </c>
      <c r="O87" s="76">
        <f t="shared" si="7"/>
        <v>-427707.72666666668</v>
      </c>
    </row>
    <row r="88" spans="1:15" x14ac:dyDescent="0.25">
      <c r="A88" s="48">
        <v>2</v>
      </c>
      <c r="B88" s="39">
        <v>2</v>
      </c>
      <c r="C88" s="39">
        <v>1</v>
      </c>
      <c r="D88" s="39">
        <v>2</v>
      </c>
      <c r="E88" s="39" t="s">
        <v>48</v>
      </c>
      <c r="F88" s="49" t="s">
        <v>119</v>
      </c>
      <c r="G88" s="19"/>
      <c r="H88" s="19">
        <f>VLOOKUP(F88,[1]PPNE4!F$23:N$531,9,FALSE)</f>
        <v>2233563.16</v>
      </c>
      <c r="I88" s="19"/>
      <c r="J88" s="19"/>
      <c r="K88" s="81">
        <f>SUBTOTAL(9,G88:I88)</f>
        <v>2233563.16</v>
      </c>
      <c r="L88" s="88">
        <f t="shared" si="8"/>
        <v>0.31925286693441146</v>
      </c>
      <c r="M88" s="90">
        <f t="shared" si="6"/>
        <v>186130.26333333334</v>
      </c>
      <c r="N88" s="73">
        <v>613837.99</v>
      </c>
      <c r="O88" s="76">
        <f t="shared" si="7"/>
        <v>-427707.72666666668</v>
      </c>
    </row>
    <row r="89" spans="1:15" x14ac:dyDescent="0.25">
      <c r="A89" s="35">
        <v>2</v>
      </c>
      <c r="B89" s="36">
        <v>2</v>
      </c>
      <c r="C89" s="36">
        <v>1</v>
      </c>
      <c r="D89" s="36">
        <v>3</v>
      </c>
      <c r="E89" s="36"/>
      <c r="F89" s="37" t="s">
        <v>120</v>
      </c>
      <c r="G89" s="18">
        <v>0</v>
      </c>
      <c r="H89" s="18">
        <v>0</v>
      </c>
      <c r="I89" s="18">
        <v>0</v>
      </c>
      <c r="J89" s="18">
        <f>J90</f>
        <v>0</v>
      </c>
      <c r="K89" s="80">
        <v>0</v>
      </c>
      <c r="L89" s="88">
        <f t="shared" si="8"/>
        <v>0</v>
      </c>
      <c r="M89" s="90">
        <f t="shared" si="6"/>
        <v>0</v>
      </c>
      <c r="N89" s="72">
        <f>N90</f>
        <v>0</v>
      </c>
      <c r="O89" s="76">
        <f t="shared" si="7"/>
        <v>0</v>
      </c>
    </row>
    <row r="90" spans="1:15" x14ac:dyDescent="0.25">
      <c r="A90" s="38">
        <v>2</v>
      </c>
      <c r="B90" s="39">
        <v>2</v>
      </c>
      <c r="C90" s="39">
        <v>1</v>
      </c>
      <c r="D90" s="39">
        <v>3</v>
      </c>
      <c r="E90" s="39" t="s">
        <v>48</v>
      </c>
      <c r="F90" s="41" t="s">
        <v>120</v>
      </c>
      <c r="G90" s="19"/>
      <c r="H90" s="19">
        <f>VLOOKUP(F90,[1]PPNE4!F$23:N$531,9,FALSE)</f>
        <v>0</v>
      </c>
      <c r="I90" s="19"/>
      <c r="J90" s="19"/>
      <c r="K90" s="81">
        <f>SUBTOTAL(9,G90:I90)</f>
        <v>0</v>
      </c>
      <c r="L90" s="88">
        <f t="shared" si="8"/>
        <v>0</v>
      </c>
      <c r="M90" s="90">
        <f t="shared" si="6"/>
        <v>0</v>
      </c>
      <c r="N90" s="73">
        <v>0</v>
      </c>
      <c r="O90" s="76">
        <f t="shared" si="7"/>
        <v>0</v>
      </c>
    </row>
    <row r="91" spans="1:15" x14ac:dyDescent="0.25">
      <c r="A91" s="35">
        <v>2</v>
      </c>
      <c r="B91" s="36">
        <v>2</v>
      </c>
      <c r="C91" s="36">
        <v>1</v>
      </c>
      <c r="D91" s="36">
        <v>4</v>
      </c>
      <c r="E91" s="36"/>
      <c r="F91" s="37" t="s">
        <v>121</v>
      </c>
      <c r="G91" s="18">
        <v>0</v>
      </c>
      <c r="H91" s="18">
        <v>0</v>
      </c>
      <c r="I91" s="18">
        <v>0</v>
      </c>
      <c r="J91" s="18">
        <f>J92</f>
        <v>0</v>
      </c>
      <c r="K91" s="80">
        <v>0</v>
      </c>
      <c r="L91" s="88">
        <f t="shared" si="8"/>
        <v>0</v>
      </c>
      <c r="M91" s="90">
        <f t="shared" si="6"/>
        <v>0</v>
      </c>
      <c r="N91" s="72">
        <f>N92</f>
        <v>0</v>
      </c>
      <c r="O91" s="76">
        <f t="shared" si="7"/>
        <v>0</v>
      </c>
    </row>
    <row r="92" spans="1:15" x14ac:dyDescent="0.25">
      <c r="A92" s="48">
        <v>2</v>
      </c>
      <c r="B92" s="39">
        <v>2</v>
      </c>
      <c r="C92" s="39">
        <v>1</v>
      </c>
      <c r="D92" s="39">
        <v>4</v>
      </c>
      <c r="E92" s="39" t="s">
        <v>48</v>
      </c>
      <c r="F92" s="49" t="s">
        <v>121</v>
      </c>
      <c r="G92" s="19"/>
      <c r="H92" s="19">
        <f>VLOOKUP(F92,[1]PPNE4!F$23:N$531,9,FALSE)</f>
        <v>0</v>
      </c>
      <c r="I92" s="19"/>
      <c r="J92" s="19"/>
      <c r="K92" s="81">
        <f>SUBTOTAL(9,G92:I92)</f>
        <v>0</v>
      </c>
      <c r="L92" s="88">
        <f t="shared" si="8"/>
        <v>0</v>
      </c>
      <c r="M92" s="90">
        <f t="shared" si="6"/>
        <v>0</v>
      </c>
      <c r="N92" s="73">
        <v>0</v>
      </c>
      <c r="O92" s="76">
        <f t="shared" si="7"/>
        <v>0</v>
      </c>
    </row>
    <row r="93" spans="1:15" x14ac:dyDescent="0.25">
      <c r="A93" s="35">
        <v>2</v>
      </c>
      <c r="B93" s="36">
        <v>2</v>
      </c>
      <c r="C93" s="36">
        <v>1</v>
      </c>
      <c r="D93" s="36">
        <v>5</v>
      </c>
      <c r="E93" s="36"/>
      <c r="F93" s="37" t="s">
        <v>122</v>
      </c>
      <c r="G93" s="18">
        <v>0</v>
      </c>
      <c r="H93" s="18">
        <v>900718.49</v>
      </c>
      <c r="I93" s="18">
        <v>0</v>
      </c>
      <c r="J93" s="18">
        <f>J94</f>
        <v>0</v>
      </c>
      <c r="K93" s="80">
        <v>900718.49</v>
      </c>
      <c r="L93" s="88">
        <f t="shared" si="8"/>
        <v>0.12874359918854231</v>
      </c>
      <c r="M93" s="90">
        <f t="shared" si="6"/>
        <v>75059.874166666661</v>
      </c>
      <c r="N93" s="72">
        <f>N94</f>
        <v>0</v>
      </c>
      <c r="O93" s="76">
        <f t="shared" si="7"/>
        <v>75059.874166666661</v>
      </c>
    </row>
    <row r="94" spans="1:15" x14ac:dyDescent="0.25">
      <c r="A94" s="48">
        <v>2</v>
      </c>
      <c r="B94" s="39">
        <v>2</v>
      </c>
      <c r="C94" s="39">
        <v>1</v>
      </c>
      <c r="D94" s="39">
        <v>5</v>
      </c>
      <c r="E94" s="39" t="s">
        <v>48</v>
      </c>
      <c r="F94" s="49" t="s">
        <v>122</v>
      </c>
      <c r="G94" s="19"/>
      <c r="H94" s="19">
        <f>VLOOKUP(F94,[1]PPNE4!F$23:N$531,9,FALSE)</f>
        <v>900718.49</v>
      </c>
      <c r="I94" s="19"/>
      <c r="J94" s="19"/>
      <c r="K94" s="81">
        <f>SUBTOTAL(9,G94:I94)</f>
        <v>900718.49</v>
      </c>
      <c r="L94" s="88">
        <f t="shared" si="8"/>
        <v>0.12874359918854231</v>
      </c>
      <c r="M94" s="90">
        <f t="shared" si="6"/>
        <v>75059.874166666661</v>
      </c>
      <c r="N94" s="73">
        <v>0</v>
      </c>
      <c r="O94" s="76">
        <f t="shared" si="7"/>
        <v>75059.874166666661</v>
      </c>
    </row>
    <row r="95" spans="1:15" x14ac:dyDescent="0.25">
      <c r="A95" s="35">
        <v>2</v>
      </c>
      <c r="B95" s="36">
        <v>2</v>
      </c>
      <c r="C95" s="36">
        <v>1</v>
      </c>
      <c r="D95" s="36">
        <v>6</v>
      </c>
      <c r="E95" s="36"/>
      <c r="F95" s="37" t="s">
        <v>123</v>
      </c>
      <c r="G95" s="18">
        <v>0</v>
      </c>
      <c r="H95" s="18">
        <v>0</v>
      </c>
      <c r="I95" s="18">
        <v>0</v>
      </c>
      <c r="J95" s="18">
        <f>J96+J97</f>
        <v>0</v>
      </c>
      <c r="K95" s="80">
        <v>0</v>
      </c>
      <c r="L95" s="88">
        <f t="shared" si="8"/>
        <v>0</v>
      </c>
      <c r="M95" s="90">
        <f t="shared" si="6"/>
        <v>0</v>
      </c>
      <c r="N95" s="72">
        <f>N96+N97</f>
        <v>0</v>
      </c>
      <c r="O95" s="76">
        <f t="shared" si="7"/>
        <v>0</v>
      </c>
    </row>
    <row r="96" spans="1:15" x14ac:dyDescent="0.25">
      <c r="A96" s="48">
        <v>2</v>
      </c>
      <c r="B96" s="39">
        <v>2</v>
      </c>
      <c r="C96" s="39">
        <v>1</v>
      </c>
      <c r="D96" s="39">
        <v>6</v>
      </c>
      <c r="E96" s="39" t="s">
        <v>48</v>
      </c>
      <c r="F96" s="49" t="s">
        <v>124</v>
      </c>
      <c r="G96" s="22"/>
      <c r="H96" s="19">
        <f>VLOOKUP(F96,[1]PPNE4!F$23:N$531,9,FALSE)</f>
        <v>0</v>
      </c>
      <c r="I96" s="22"/>
      <c r="J96" s="22"/>
      <c r="K96" s="81">
        <f>SUBTOTAL(9,G96:I96)</f>
        <v>0</v>
      </c>
      <c r="L96" s="88">
        <f t="shared" si="8"/>
        <v>0</v>
      </c>
      <c r="M96" s="90">
        <f t="shared" si="6"/>
        <v>0</v>
      </c>
      <c r="N96" s="73">
        <v>0</v>
      </c>
      <c r="O96" s="76">
        <f t="shared" si="7"/>
        <v>0</v>
      </c>
    </row>
    <row r="97" spans="1:15" x14ac:dyDescent="0.25">
      <c r="A97" s="48">
        <v>2</v>
      </c>
      <c r="B97" s="39">
        <v>2</v>
      </c>
      <c r="C97" s="39">
        <v>1</v>
      </c>
      <c r="D97" s="39">
        <v>6</v>
      </c>
      <c r="E97" s="39" t="s">
        <v>63</v>
      </c>
      <c r="F97" s="49" t="s">
        <v>125</v>
      </c>
      <c r="G97" s="22"/>
      <c r="H97" s="19">
        <f>VLOOKUP(F97,[1]PPNE4!F$23:N$531,9,FALSE)</f>
        <v>0</v>
      </c>
      <c r="I97" s="22"/>
      <c r="J97" s="22"/>
      <c r="K97" s="81">
        <f>SUBTOTAL(9,G97:I97)</f>
        <v>0</v>
      </c>
      <c r="L97" s="88">
        <f t="shared" si="8"/>
        <v>0</v>
      </c>
      <c r="M97" s="90">
        <f t="shared" si="6"/>
        <v>0</v>
      </c>
      <c r="N97" s="73">
        <v>0</v>
      </c>
      <c r="O97" s="76">
        <f t="shared" si="7"/>
        <v>0</v>
      </c>
    </row>
    <row r="98" spans="1:15" x14ac:dyDescent="0.25">
      <c r="A98" s="35">
        <v>2</v>
      </c>
      <c r="B98" s="36">
        <v>2</v>
      </c>
      <c r="C98" s="36">
        <v>1</v>
      </c>
      <c r="D98" s="36">
        <v>7</v>
      </c>
      <c r="E98" s="36"/>
      <c r="F98" s="37" t="s">
        <v>27</v>
      </c>
      <c r="G98" s="18">
        <v>0</v>
      </c>
      <c r="H98" s="18">
        <v>0</v>
      </c>
      <c r="I98" s="18">
        <v>0</v>
      </c>
      <c r="J98" s="18">
        <f>J99</f>
        <v>0</v>
      </c>
      <c r="K98" s="80">
        <v>0</v>
      </c>
      <c r="L98" s="88">
        <f t="shared" si="8"/>
        <v>0</v>
      </c>
      <c r="M98" s="90">
        <f t="shared" si="6"/>
        <v>0</v>
      </c>
      <c r="N98" s="72">
        <f>N99</f>
        <v>0</v>
      </c>
      <c r="O98" s="76">
        <f t="shared" si="7"/>
        <v>0</v>
      </c>
    </row>
    <row r="99" spans="1:15" x14ac:dyDescent="0.25">
      <c r="A99" s="48">
        <v>2</v>
      </c>
      <c r="B99" s="39">
        <v>2</v>
      </c>
      <c r="C99" s="39">
        <v>1</v>
      </c>
      <c r="D99" s="39">
        <v>7</v>
      </c>
      <c r="E99" s="39" t="s">
        <v>48</v>
      </c>
      <c r="F99" s="49" t="s">
        <v>27</v>
      </c>
      <c r="G99" s="19"/>
      <c r="H99" s="19">
        <f>VLOOKUP(F99,[1]PPNE4!F$23:N$531,9,FALSE)</f>
        <v>0</v>
      </c>
      <c r="I99" s="19">
        <f>VLOOKUP(F99,'[2]D-PROY GASTOS '!$F$17:$N$247,9,FALSE)</f>
        <v>0</v>
      </c>
      <c r="J99" s="19"/>
      <c r="K99" s="81">
        <f>SUBTOTAL(9,G99:I99)</f>
        <v>0</v>
      </c>
      <c r="L99" s="88">
        <f t="shared" si="8"/>
        <v>0</v>
      </c>
      <c r="M99" s="90">
        <f t="shared" si="6"/>
        <v>0</v>
      </c>
      <c r="N99" s="73">
        <v>0</v>
      </c>
      <c r="O99" s="76">
        <f t="shared" si="7"/>
        <v>0</v>
      </c>
    </row>
    <row r="100" spans="1:15" x14ac:dyDescent="0.25">
      <c r="A100" s="35">
        <v>2</v>
      </c>
      <c r="B100" s="36">
        <v>2</v>
      </c>
      <c r="C100" s="36">
        <v>1</v>
      </c>
      <c r="D100" s="36">
        <v>8</v>
      </c>
      <c r="E100" s="36"/>
      <c r="F100" s="37" t="s">
        <v>126</v>
      </c>
      <c r="G100" s="18">
        <v>0</v>
      </c>
      <c r="H100" s="18">
        <v>0</v>
      </c>
      <c r="I100" s="18">
        <v>0</v>
      </c>
      <c r="J100" s="18">
        <f>J101</f>
        <v>0</v>
      </c>
      <c r="K100" s="80">
        <v>0</v>
      </c>
      <c r="L100" s="88">
        <f t="shared" si="8"/>
        <v>0</v>
      </c>
      <c r="M100" s="90">
        <f t="shared" si="6"/>
        <v>0</v>
      </c>
      <c r="N100" s="72">
        <f>N101</f>
        <v>0</v>
      </c>
      <c r="O100" s="76">
        <f t="shared" si="7"/>
        <v>0</v>
      </c>
    </row>
    <row r="101" spans="1:15" x14ac:dyDescent="0.25">
      <c r="A101" s="38">
        <v>2</v>
      </c>
      <c r="B101" s="39">
        <v>2</v>
      </c>
      <c r="C101" s="39">
        <v>1</v>
      </c>
      <c r="D101" s="39">
        <v>8</v>
      </c>
      <c r="E101" s="39" t="s">
        <v>48</v>
      </c>
      <c r="F101" s="41" t="s">
        <v>126</v>
      </c>
      <c r="G101" s="19"/>
      <c r="H101" s="19">
        <f>VLOOKUP(F101,[1]PPNE4!F$23:N$531,9,FALSE)</f>
        <v>0</v>
      </c>
      <c r="I101" s="19"/>
      <c r="J101" s="19"/>
      <c r="K101" s="81">
        <f>SUBTOTAL(9,G101:I101)</f>
        <v>0</v>
      </c>
      <c r="L101" s="88">
        <f t="shared" si="8"/>
        <v>0</v>
      </c>
      <c r="M101" s="90">
        <f t="shared" si="6"/>
        <v>0</v>
      </c>
      <c r="N101" s="73">
        <v>0</v>
      </c>
      <c r="O101" s="76">
        <f t="shared" si="7"/>
        <v>0</v>
      </c>
    </row>
    <row r="102" spans="1:15" x14ac:dyDescent="0.25">
      <c r="A102" s="32">
        <v>2</v>
      </c>
      <c r="B102" s="33">
        <v>2</v>
      </c>
      <c r="C102" s="33">
        <v>2</v>
      </c>
      <c r="D102" s="33"/>
      <c r="E102" s="33"/>
      <c r="F102" s="34" t="s">
        <v>127</v>
      </c>
      <c r="G102" s="17">
        <v>0</v>
      </c>
      <c r="H102" s="17">
        <v>2735053.6128571429</v>
      </c>
      <c r="I102" s="17">
        <v>0</v>
      </c>
      <c r="J102" s="17">
        <f>+J103+J105</f>
        <v>0</v>
      </c>
      <c r="K102" s="79">
        <v>2735053.6128571429</v>
      </c>
      <c r="L102" s="87">
        <f t="shared" si="8"/>
        <v>0.39093307176680092</v>
      </c>
      <c r="M102" s="87">
        <f t="shared" si="6"/>
        <v>227921.13440476192</v>
      </c>
      <c r="N102" s="87">
        <f>N103+N105</f>
        <v>24406.78</v>
      </c>
      <c r="O102" s="75">
        <f t="shared" si="7"/>
        <v>203514.35440476192</v>
      </c>
    </row>
    <row r="103" spans="1:15" x14ac:dyDescent="0.25">
      <c r="A103" s="35">
        <v>2</v>
      </c>
      <c r="B103" s="36">
        <v>2</v>
      </c>
      <c r="C103" s="36">
        <v>2</v>
      </c>
      <c r="D103" s="36">
        <v>1</v>
      </c>
      <c r="E103" s="36"/>
      <c r="F103" s="37" t="s">
        <v>128</v>
      </c>
      <c r="G103" s="18">
        <v>0</v>
      </c>
      <c r="H103" s="18">
        <v>2619373.27</v>
      </c>
      <c r="I103" s="18">
        <v>0</v>
      </c>
      <c r="J103" s="18">
        <f>J104</f>
        <v>0</v>
      </c>
      <c r="K103" s="80">
        <v>2619373.27</v>
      </c>
      <c r="L103" s="88">
        <f t="shared" si="8"/>
        <v>0.37439837878543092</v>
      </c>
      <c r="M103" s="90">
        <f t="shared" si="6"/>
        <v>218281.10583333333</v>
      </c>
      <c r="N103" s="72">
        <f>N104</f>
        <v>24406.78</v>
      </c>
      <c r="O103" s="76">
        <f t="shared" si="7"/>
        <v>193874.32583333334</v>
      </c>
    </row>
    <row r="104" spans="1:15" x14ac:dyDescent="0.25">
      <c r="A104" s="38">
        <v>2</v>
      </c>
      <c r="B104" s="39">
        <v>2</v>
      </c>
      <c r="C104" s="39">
        <v>2</v>
      </c>
      <c r="D104" s="39">
        <v>1</v>
      </c>
      <c r="E104" s="39" t="s">
        <v>48</v>
      </c>
      <c r="F104" s="41" t="s">
        <v>128</v>
      </c>
      <c r="G104" s="19"/>
      <c r="H104" s="19">
        <f>VLOOKUP(F104,[1]PPNE4!F$23:N$531,9,FALSE)</f>
        <v>2619373.27</v>
      </c>
      <c r="I104" s="19"/>
      <c r="J104" s="19"/>
      <c r="K104" s="81">
        <f>SUBTOTAL(9,G104:I104)</f>
        <v>2619373.27</v>
      </c>
      <c r="L104" s="88">
        <f t="shared" si="8"/>
        <v>0.37439837878543092</v>
      </c>
      <c r="M104" s="90">
        <f t="shared" si="6"/>
        <v>218281.10583333333</v>
      </c>
      <c r="N104" s="73">
        <v>24406.78</v>
      </c>
      <c r="O104" s="76">
        <f t="shared" si="7"/>
        <v>193874.32583333334</v>
      </c>
    </row>
    <row r="105" spans="1:15" x14ac:dyDescent="0.25">
      <c r="A105" s="35">
        <v>2</v>
      </c>
      <c r="B105" s="36">
        <v>2</v>
      </c>
      <c r="C105" s="36">
        <v>2</v>
      </c>
      <c r="D105" s="36">
        <v>2</v>
      </c>
      <c r="E105" s="36"/>
      <c r="F105" s="37" t="s">
        <v>129</v>
      </c>
      <c r="G105" s="18">
        <v>0</v>
      </c>
      <c r="H105" s="18">
        <v>115680.34285714285</v>
      </c>
      <c r="I105" s="18">
        <v>0</v>
      </c>
      <c r="J105" s="18">
        <f>J106</f>
        <v>0</v>
      </c>
      <c r="K105" s="80">
        <v>115680.34285714285</v>
      </c>
      <c r="L105" s="88">
        <f t="shared" si="8"/>
        <v>1.6534692981369965E-2</v>
      </c>
      <c r="M105" s="90">
        <f t="shared" si="6"/>
        <v>9640.028571428571</v>
      </c>
      <c r="N105" s="72">
        <f>N106</f>
        <v>0</v>
      </c>
      <c r="O105" s="76">
        <f t="shared" si="7"/>
        <v>9640.028571428571</v>
      </c>
    </row>
    <row r="106" spans="1:15" x14ac:dyDescent="0.25">
      <c r="A106" s="38">
        <v>2</v>
      </c>
      <c r="B106" s="39">
        <v>2</v>
      </c>
      <c r="C106" s="39">
        <v>2</v>
      </c>
      <c r="D106" s="39">
        <v>2</v>
      </c>
      <c r="E106" s="39" t="s">
        <v>48</v>
      </c>
      <c r="F106" s="41" t="s">
        <v>129</v>
      </c>
      <c r="G106" s="19"/>
      <c r="H106" s="19">
        <f>+'[2]D-PROY GASTOS '!N60</f>
        <v>0</v>
      </c>
      <c r="I106" s="19"/>
      <c r="J106" s="19"/>
      <c r="K106" s="81">
        <v>0</v>
      </c>
      <c r="L106" s="88">
        <f t="shared" si="8"/>
        <v>0</v>
      </c>
      <c r="M106" s="90">
        <v>0</v>
      </c>
      <c r="N106" s="73">
        <v>0</v>
      </c>
      <c r="O106" s="76">
        <f t="shared" si="7"/>
        <v>0</v>
      </c>
    </row>
    <row r="107" spans="1:15" x14ac:dyDescent="0.25">
      <c r="A107" s="32">
        <v>2</v>
      </c>
      <c r="B107" s="33">
        <v>2</v>
      </c>
      <c r="C107" s="33">
        <v>3</v>
      </c>
      <c r="D107" s="33"/>
      <c r="E107" s="33"/>
      <c r="F107" s="34" t="s">
        <v>130</v>
      </c>
      <c r="G107" s="17">
        <v>0</v>
      </c>
      <c r="H107" s="17">
        <v>936345.8614285714</v>
      </c>
      <c r="I107" s="17">
        <v>0</v>
      </c>
      <c r="J107" s="17">
        <f>+J108+J110</f>
        <v>0</v>
      </c>
      <c r="K107" s="79">
        <v>936345.8614285714</v>
      </c>
      <c r="L107" s="87">
        <f t="shared" si="8"/>
        <v>0.13383597386305501</v>
      </c>
      <c r="M107" s="87">
        <f t="shared" si="6"/>
        <v>78028.821785714288</v>
      </c>
      <c r="N107" s="87">
        <f>N108+N110</f>
        <v>6150</v>
      </c>
      <c r="O107" s="75">
        <f t="shared" si="7"/>
        <v>71878.821785714288</v>
      </c>
    </row>
    <row r="108" spans="1:15" x14ac:dyDescent="0.25">
      <c r="A108" s="35">
        <v>2</v>
      </c>
      <c r="B108" s="36">
        <v>2</v>
      </c>
      <c r="C108" s="36">
        <v>3</v>
      </c>
      <c r="D108" s="36">
        <v>1</v>
      </c>
      <c r="E108" s="36"/>
      <c r="F108" s="37" t="s">
        <v>131</v>
      </c>
      <c r="G108" s="18">
        <v>0</v>
      </c>
      <c r="H108" s="18">
        <v>585428.57142857136</v>
      </c>
      <c r="I108" s="18">
        <v>0</v>
      </c>
      <c r="J108" s="18">
        <f>J109</f>
        <v>0</v>
      </c>
      <c r="K108" s="80">
        <v>585428.57142857136</v>
      </c>
      <c r="L108" s="88">
        <f t="shared" si="8"/>
        <v>8.3677844065931067E-2</v>
      </c>
      <c r="M108" s="90">
        <f t="shared" si="6"/>
        <v>48785.714285714283</v>
      </c>
      <c r="N108" s="72">
        <f>N109</f>
        <v>6150</v>
      </c>
      <c r="O108" s="76">
        <f t="shared" si="7"/>
        <v>42635.714285714283</v>
      </c>
    </row>
    <row r="109" spans="1:15" x14ac:dyDescent="0.25">
      <c r="A109" s="38">
        <v>2</v>
      </c>
      <c r="B109" s="39">
        <v>2</v>
      </c>
      <c r="C109" s="39">
        <v>3</v>
      </c>
      <c r="D109" s="39">
        <v>1</v>
      </c>
      <c r="E109" s="39" t="s">
        <v>48</v>
      </c>
      <c r="F109" s="41" t="s">
        <v>131</v>
      </c>
      <c r="G109" s="19"/>
      <c r="H109" s="19">
        <f>+'[2]D-PROY GASTOS '!N63</f>
        <v>2619373.268571429</v>
      </c>
      <c r="I109" s="19"/>
      <c r="J109" s="19"/>
      <c r="K109" s="81">
        <f>SUBTOTAL(9,G109:I109)</f>
        <v>2619373.268571429</v>
      </c>
      <c r="L109" s="88">
        <f t="shared" si="8"/>
        <v>0.37439837858123909</v>
      </c>
      <c r="M109" s="90">
        <f t="shared" si="6"/>
        <v>218281.10571428575</v>
      </c>
      <c r="N109" s="73">
        <v>6150</v>
      </c>
      <c r="O109" s="76">
        <f t="shared" si="7"/>
        <v>212131.10571428575</v>
      </c>
    </row>
    <row r="110" spans="1:15" x14ac:dyDescent="0.25">
      <c r="A110" s="35">
        <v>2</v>
      </c>
      <c r="B110" s="36">
        <v>2</v>
      </c>
      <c r="C110" s="36">
        <v>3</v>
      </c>
      <c r="D110" s="36">
        <v>2</v>
      </c>
      <c r="E110" s="36"/>
      <c r="F110" s="37" t="s">
        <v>132</v>
      </c>
      <c r="G110" s="18">
        <v>0</v>
      </c>
      <c r="H110" s="18">
        <v>350917.29</v>
      </c>
      <c r="I110" s="18">
        <v>0</v>
      </c>
      <c r="J110" s="18">
        <f>J111</f>
        <v>0</v>
      </c>
      <c r="K110" s="80">
        <v>350917.29</v>
      </c>
      <c r="L110" s="88">
        <f t="shared" si="8"/>
        <v>5.0158129797123911E-2</v>
      </c>
      <c r="M110" s="90">
        <f t="shared" si="6"/>
        <v>29243.107499999998</v>
      </c>
      <c r="N110" s="72">
        <v>0</v>
      </c>
      <c r="O110" s="76">
        <f t="shared" si="7"/>
        <v>29243.107499999998</v>
      </c>
    </row>
    <row r="111" spans="1:15" x14ac:dyDescent="0.25">
      <c r="A111" s="48">
        <v>2</v>
      </c>
      <c r="B111" s="39">
        <v>2</v>
      </c>
      <c r="C111" s="39">
        <v>3</v>
      </c>
      <c r="D111" s="39">
        <v>2</v>
      </c>
      <c r="E111" s="39" t="s">
        <v>48</v>
      </c>
      <c r="F111" s="49" t="s">
        <v>132</v>
      </c>
      <c r="G111" s="19"/>
      <c r="H111" s="19">
        <f>VLOOKUP(F111,[1]PPNE4!F$23:N$531,9,FALSE)</f>
        <v>350917.29</v>
      </c>
      <c r="I111" s="19"/>
      <c r="J111" s="19"/>
      <c r="K111" s="81">
        <f>SUBTOTAL(9,G111:I111)</f>
        <v>350917.29</v>
      </c>
      <c r="L111" s="88">
        <f t="shared" si="8"/>
        <v>5.0158129797123911E-2</v>
      </c>
      <c r="M111" s="90">
        <f t="shared" si="6"/>
        <v>29243.107499999998</v>
      </c>
      <c r="N111" s="73">
        <v>0</v>
      </c>
      <c r="O111" s="76">
        <f t="shared" si="7"/>
        <v>29243.107499999998</v>
      </c>
    </row>
    <row r="112" spans="1:15" x14ac:dyDescent="0.25">
      <c r="A112" s="32">
        <v>2</v>
      </c>
      <c r="B112" s="33">
        <v>2</v>
      </c>
      <c r="C112" s="33">
        <v>4</v>
      </c>
      <c r="D112" s="33"/>
      <c r="E112" s="33"/>
      <c r="F112" s="34" t="s">
        <v>133</v>
      </c>
      <c r="G112" s="17">
        <v>0</v>
      </c>
      <c r="H112" s="17">
        <v>29650.29</v>
      </c>
      <c r="I112" s="17">
        <v>0</v>
      </c>
      <c r="J112" s="17">
        <f>+J113+J115+J117+J119</f>
        <v>0</v>
      </c>
      <c r="K112" s="79">
        <v>29650.29</v>
      </c>
      <c r="L112" s="87">
        <f t="shared" si="8"/>
        <v>4.2380445099822967E-3</v>
      </c>
      <c r="M112" s="87">
        <f t="shared" si="6"/>
        <v>2470.8575000000001</v>
      </c>
      <c r="N112" s="87">
        <f>N113+N115+N117+N119</f>
        <v>60</v>
      </c>
      <c r="O112" s="75">
        <f t="shared" si="7"/>
        <v>2410.8575000000001</v>
      </c>
    </row>
    <row r="113" spans="1:15" x14ac:dyDescent="0.25">
      <c r="A113" s="35">
        <v>2</v>
      </c>
      <c r="B113" s="36">
        <v>2</v>
      </c>
      <c r="C113" s="36">
        <v>4</v>
      </c>
      <c r="D113" s="36">
        <v>1</v>
      </c>
      <c r="E113" s="36"/>
      <c r="F113" s="47" t="s">
        <v>28</v>
      </c>
      <c r="G113" s="18">
        <v>0</v>
      </c>
      <c r="H113" s="18">
        <v>6634.29</v>
      </c>
      <c r="I113" s="18">
        <v>0</v>
      </c>
      <c r="J113" s="18">
        <f>J114</f>
        <v>0</v>
      </c>
      <c r="K113" s="80">
        <v>6634.29</v>
      </c>
      <c r="L113" s="88">
        <f t="shared" si="8"/>
        <v>9.4826783522624725E-4</v>
      </c>
      <c r="M113" s="90">
        <f t="shared" si="6"/>
        <v>552.85749999999996</v>
      </c>
      <c r="N113" s="72">
        <f>N114</f>
        <v>0</v>
      </c>
      <c r="O113" s="76">
        <f t="shared" si="7"/>
        <v>552.85749999999996</v>
      </c>
    </row>
    <row r="114" spans="1:15" x14ac:dyDescent="0.25">
      <c r="A114" s="38">
        <v>2</v>
      </c>
      <c r="B114" s="39">
        <v>2</v>
      </c>
      <c r="C114" s="39">
        <v>4</v>
      </c>
      <c r="D114" s="39">
        <v>1</v>
      </c>
      <c r="E114" s="39" t="s">
        <v>48</v>
      </c>
      <c r="F114" s="41" t="s">
        <v>28</v>
      </c>
      <c r="G114" s="19"/>
      <c r="H114" s="19">
        <f>VLOOKUP(F114,[1]PPNE4!F$23:N$531,9,FALSE)</f>
        <v>6634.29</v>
      </c>
      <c r="I114" s="19"/>
      <c r="J114" s="19"/>
      <c r="K114" s="81">
        <f>SUBTOTAL(9,G114:I114)</f>
        <v>6634.29</v>
      </c>
      <c r="L114" s="88">
        <f t="shared" si="8"/>
        <v>9.4826783522624725E-4</v>
      </c>
      <c r="M114" s="90">
        <f t="shared" si="6"/>
        <v>552.85749999999996</v>
      </c>
      <c r="N114" s="73">
        <v>0</v>
      </c>
      <c r="O114" s="76">
        <f t="shared" si="7"/>
        <v>552.85749999999996</v>
      </c>
    </row>
    <row r="115" spans="1:15" x14ac:dyDescent="0.25">
      <c r="A115" s="35">
        <v>2</v>
      </c>
      <c r="B115" s="36">
        <v>2</v>
      </c>
      <c r="C115" s="36">
        <v>4</v>
      </c>
      <c r="D115" s="36">
        <v>2</v>
      </c>
      <c r="E115" s="36"/>
      <c r="F115" s="47" t="s">
        <v>29</v>
      </c>
      <c r="G115" s="18">
        <v>0</v>
      </c>
      <c r="H115" s="18">
        <v>0</v>
      </c>
      <c r="I115" s="18">
        <v>0</v>
      </c>
      <c r="J115" s="18">
        <f>J116</f>
        <v>0</v>
      </c>
      <c r="K115" s="80">
        <v>0</v>
      </c>
      <c r="L115" s="88">
        <f t="shared" si="8"/>
        <v>0</v>
      </c>
      <c r="M115" s="90">
        <f t="shared" si="6"/>
        <v>0</v>
      </c>
      <c r="N115" s="72">
        <f>N116</f>
        <v>0</v>
      </c>
      <c r="O115" s="76">
        <f t="shared" si="7"/>
        <v>0</v>
      </c>
    </row>
    <row r="116" spans="1:15" x14ac:dyDescent="0.25">
      <c r="A116" s="50">
        <v>2</v>
      </c>
      <c r="B116" s="45">
        <v>2</v>
      </c>
      <c r="C116" s="45">
        <v>4</v>
      </c>
      <c r="D116" s="45">
        <v>2</v>
      </c>
      <c r="E116" s="45" t="s">
        <v>48</v>
      </c>
      <c r="F116" s="51" t="s">
        <v>29</v>
      </c>
      <c r="G116" s="68"/>
      <c r="H116" s="19">
        <f>VLOOKUP(F116,[1]PPNE4!F$23:N$531,9,FALSE)</f>
        <v>0</v>
      </c>
      <c r="I116" s="19">
        <f>VLOOKUP(F116,'[2]D-PROY GASTOS '!$F$17:$N$247,9,FALSE)</f>
        <v>0</v>
      </c>
      <c r="J116" s="19"/>
      <c r="K116" s="82">
        <f>SUBTOTAL(9,G116:I116)</f>
        <v>0</v>
      </c>
      <c r="L116" s="88">
        <f t="shared" si="8"/>
        <v>0</v>
      </c>
      <c r="M116" s="90">
        <f t="shared" si="6"/>
        <v>0</v>
      </c>
      <c r="N116" s="73">
        <v>0</v>
      </c>
      <c r="O116" s="76">
        <f t="shared" si="7"/>
        <v>0</v>
      </c>
    </row>
    <row r="117" spans="1:15" x14ac:dyDescent="0.25">
      <c r="A117" s="35">
        <v>2</v>
      </c>
      <c r="B117" s="36">
        <v>2</v>
      </c>
      <c r="C117" s="36">
        <v>4</v>
      </c>
      <c r="D117" s="36">
        <v>3</v>
      </c>
      <c r="E117" s="36"/>
      <c r="F117" s="47" t="s">
        <v>30</v>
      </c>
      <c r="G117" s="18">
        <v>0</v>
      </c>
      <c r="H117" s="18">
        <v>13200</v>
      </c>
      <c r="I117" s="18">
        <v>0</v>
      </c>
      <c r="J117" s="18">
        <f>J118</f>
        <v>0</v>
      </c>
      <c r="K117" s="80">
        <v>13200</v>
      </c>
      <c r="L117" s="88">
        <f t="shared" si="8"/>
        <v>1.8867332336974213E-3</v>
      </c>
      <c r="M117" s="90">
        <f t="shared" si="6"/>
        <v>1100</v>
      </c>
      <c r="N117" s="72">
        <f>N118</f>
        <v>0</v>
      </c>
      <c r="O117" s="76">
        <f t="shared" si="7"/>
        <v>1100</v>
      </c>
    </row>
    <row r="118" spans="1:15" x14ac:dyDescent="0.25">
      <c r="A118" s="48">
        <v>2</v>
      </c>
      <c r="B118" s="39">
        <v>2</v>
      </c>
      <c r="C118" s="39">
        <v>4</v>
      </c>
      <c r="D118" s="39">
        <v>3</v>
      </c>
      <c r="E118" s="39" t="s">
        <v>48</v>
      </c>
      <c r="F118" s="49" t="s">
        <v>30</v>
      </c>
      <c r="G118" s="19"/>
      <c r="H118" s="19">
        <f>VLOOKUP(F118,[1]PPNE4!F$23:N$531,9,FALSE)</f>
        <v>13200</v>
      </c>
      <c r="I118" s="19"/>
      <c r="J118" s="19"/>
      <c r="K118" s="81">
        <f>SUBTOTAL(9,G118:I118)</f>
        <v>13200</v>
      </c>
      <c r="L118" s="88">
        <f t="shared" si="8"/>
        <v>1.8867332336974213E-3</v>
      </c>
      <c r="M118" s="90">
        <f t="shared" si="6"/>
        <v>1100</v>
      </c>
      <c r="N118" s="73">
        <v>0</v>
      </c>
      <c r="O118" s="76">
        <f t="shared" si="7"/>
        <v>1100</v>
      </c>
    </row>
    <row r="119" spans="1:15" x14ac:dyDescent="0.25">
      <c r="A119" s="35">
        <v>2</v>
      </c>
      <c r="B119" s="36">
        <v>2</v>
      </c>
      <c r="C119" s="36">
        <v>4</v>
      </c>
      <c r="D119" s="36">
        <v>4</v>
      </c>
      <c r="E119" s="36"/>
      <c r="F119" s="47" t="s">
        <v>134</v>
      </c>
      <c r="G119" s="18">
        <v>0</v>
      </c>
      <c r="H119" s="18">
        <v>9816</v>
      </c>
      <c r="I119" s="18">
        <v>0</v>
      </c>
      <c r="J119" s="18">
        <f>J120</f>
        <v>0</v>
      </c>
      <c r="K119" s="80">
        <v>9816</v>
      </c>
      <c r="L119" s="88">
        <f t="shared" si="8"/>
        <v>1.4030434410586279E-3</v>
      </c>
      <c r="M119" s="90">
        <f t="shared" si="6"/>
        <v>818</v>
      </c>
      <c r="N119" s="72">
        <f>N120</f>
        <v>60</v>
      </c>
      <c r="O119" s="76">
        <f t="shared" si="7"/>
        <v>758</v>
      </c>
    </row>
    <row r="120" spans="1:15" x14ac:dyDescent="0.25">
      <c r="A120" s="48">
        <v>2</v>
      </c>
      <c r="B120" s="39">
        <v>2</v>
      </c>
      <c r="C120" s="39">
        <v>4</v>
      </c>
      <c r="D120" s="39">
        <v>4</v>
      </c>
      <c r="E120" s="39" t="s">
        <v>48</v>
      </c>
      <c r="F120" s="49" t="s">
        <v>134</v>
      </c>
      <c r="G120" s="19"/>
      <c r="H120" s="19">
        <f>VLOOKUP(F120,[1]PPNE4!F$23:N$531,9,FALSE)</f>
        <v>9816</v>
      </c>
      <c r="I120" s="19"/>
      <c r="J120" s="19"/>
      <c r="K120" s="81">
        <f>SUBTOTAL(9,G120:I120)</f>
        <v>9816</v>
      </c>
      <c r="L120" s="88">
        <f t="shared" si="8"/>
        <v>1.4030434410586279E-3</v>
      </c>
      <c r="M120" s="90">
        <f t="shared" si="6"/>
        <v>818</v>
      </c>
      <c r="N120" s="73">
        <v>60</v>
      </c>
      <c r="O120" s="76">
        <f t="shared" si="7"/>
        <v>758</v>
      </c>
    </row>
    <row r="121" spans="1:15" x14ac:dyDescent="0.25">
      <c r="A121" s="32">
        <v>2</v>
      </c>
      <c r="B121" s="33">
        <v>2</v>
      </c>
      <c r="C121" s="33">
        <v>5</v>
      </c>
      <c r="D121" s="33"/>
      <c r="E121" s="33"/>
      <c r="F121" s="34" t="s">
        <v>31</v>
      </c>
      <c r="G121" s="17">
        <v>0</v>
      </c>
      <c r="H121" s="17">
        <v>3790456.7671285714</v>
      </c>
      <c r="I121" s="17">
        <v>0</v>
      </c>
      <c r="J121" s="17">
        <f>+J122+J124+J126+J132+J134+J136+J138+J140</f>
        <v>0</v>
      </c>
      <c r="K121" s="79">
        <v>3790456.7671285714</v>
      </c>
      <c r="L121" s="87">
        <f t="shared" si="8"/>
        <v>0.5417864207147548</v>
      </c>
      <c r="M121" s="87">
        <f t="shared" si="6"/>
        <v>315871.39726071426</v>
      </c>
      <c r="N121" s="87">
        <f>N122+N124+N126+N132+N134+N136+N138+N140</f>
        <v>0</v>
      </c>
      <c r="O121" s="75">
        <f t="shared" si="7"/>
        <v>315871.39726071426</v>
      </c>
    </row>
    <row r="122" spans="1:15" x14ac:dyDescent="0.25">
      <c r="A122" s="35">
        <v>2</v>
      </c>
      <c r="B122" s="36">
        <v>2</v>
      </c>
      <c r="C122" s="36">
        <v>5</v>
      </c>
      <c r="D122" s="36">
        <v>1</v>
      </c>
      <c r="E122" s="36"/>
      <c r="F122" s="47" t="s">
        <v>135</v>
      </c>
      <c r="G122" s="18">
        <v>0</v>
      </c>
      <c r="H122" s="18">
        <v>1081490.1357</v>
      </c>
      <c r="I122" s="18">
        <v>0</v>
      </c>
      <c r="J122" s="18">
        <f>J123</f>
        <v>0</v>
      </c>
      <c r="K122" s="80">
        <v>1081490.1357</v>
      </c>
      <c r="L122" s="88">
        <f t="shared" si="8"/>
        <v>0.15458207431372151</v>
      </c>
      <c r="M122" s="90">
        <f t="shared" si="6"/>
        <v>90124.177974999999</v>
      </c>
      <c r="N122" s="72">
        <f>N123</f>
        <v>0</v>
      </c>
      <c r="O122" s="76">
        <f t="shared" si="7"/>
        <v>90124.177974999999</v>
      </c>
    </row>
    <row r="123" spans="1:15" x14ac:dyDescent="0.25">
      <c r="A123" s="48">
        <v>2</v>
      </c>
      <c r="B123" s="39">
        <v>2</v>
      </c>
      <c r="C123" s="39">
        <v>5</v>
      </c>
      <c r="D123" s="39">
        <v>1</v>
      </c>
      <c r="E123" s="39" t="s">
        <v>48</v>
      </c>
      <c r="F123" s="49" t="s">
        <v>135</v>
      </c>
      <c r="G123" s="19"/>
      <c r="H123" s="19">
        <f>VLOOKUP(F123,[1]PPNE4!F$23:N$1531,9,FALSE)</f>
        <v>1081490.1357</v>
      </c>
      <c r="I123" s="19"/>
      <c r="J123" s="19"/>
      <c r="K123" s="81">
        <f>SUBTOTAL(9,G123:I123)</f>
        <v>1081490.1357</v>
      </c>
      <c r="L123" s="88">
        <f t="shared" si="8"/>
        <v>0.15458207431372151</v>
      </c>
      <c r="M123" s="90">
        <f t="shared" si="6"/>
        <v>90124.177974999999</v>
      </c>
      <c r="N123" s="73">
        <v>0</v>
      </c>
      <c r="O123" s="76">
        <f t="shared" si="7"/>
        <v>90124.177974999999</v>
      </c>
    </row>
    <row r="124" spans="1:15" x14ac:dyDescent="0.25">
      <c r="A124" s="52">
        <v>2</v>
      </c>
      <c r="B124" s="36">
        <v>2</v>
      </c>
      <c r="C124" s="36">
        <v>5</v>
      </c>
      <c r="D124" s="36">
        <v>2</v>
      </c>
      <c r="E124" s="36"/>
      <c r="F124" s="53" t="s">
        <v>136</v>
      </c>
      <c r="G124" s="18">
        <v>0</v>
      </c>
      <c r="H124" s="18">
        <v>0</v>
      </c>
      <c r="I124" s="18">
        <v>0</v>
      </c>
      <c r="J124" s="18">
        <f>J125</f>
        <v>0</v>
      </c>
      <c r="K124" s="80">
        <v>0</v>
      </c>
      <c r="L124" s="88">
        <f t="shared" si="8"/>
        <v>0</v>
      </c>
      <c r="M124" s="90">
        <f t="shared" si="6"/>
        <v>0</v>
      </c>
      <c r="N124" s="72">
        <f>N125</f>
        <v>0</v>
      </c>
      <c r="O124" s="76">
        <f t="shared" si="7"/>
        <v>0</v>
      </c>
    </row>
    <row r="125" spans="1:15" x14ac:dyDescent="0.25">
      <c r="A125" s="48">
        <v>2</v>
      </c>
      <c r="B125" s="39">
        <v>2</v>
      </c>
      <c r="C125" s="39">
        <v>5</v>
      </c>
      <c r="D125" s="39">
        <v>2</v>
      </c>
      <c r="E125" s="39" t="s">
        <v>48</v>
      </c>
      <c r="F125" s="49" t="s">
        <v>136</v>
      </c>
      <c r="G125" s="19"/>
      <c r="H125" s="19">
        <f>VLOOKUP(F125,[1]PPNE4!F$23:N$531,9,FALSE)</f>
        <v>0</v>
      </c>
      <c r="I125" s="19"/>
      <c r="J125" s="19"/>
      <c r="K125" s="81">
        <f>SUBTOTAL(9,G125:I125)</f>
        <v>0</v>
      </c>
      <c r="L125" s="88">
        <f t="shared" si="8"/>
        <v>0</v>
      </c>
      <c r="M125" s="90">
        <f t="shared" si="6"/>
        <v>0</v>
      </c>
      <c r="N125" s="73">
        <v>0</v>
      </c>
      <c r="O125" s="76">
        <f t="shared" si="7"/>
        <v>0</v>
      </c>
    </row>
    <row r="126" spans="1:15" x14ac:dyDescent="0.25">
      <c r="A126" s="35">
        <v>2</v>
      </c>
      <c r="B126" s="36">
        <v>2</v>
      </c>
      <c r="C126" s="36">
        <v>5</v>
      </c>
      <c r="D126" s="36">
        <v>3</v>
      </c>
      <c r="E126" s="36"/>
      <c r="F126" s="47" t="s">
        <v>137</v>
      </c>
      <c r="G126" s="18">
        <v>0</v>
      </c>
      <c r="H126" s="18">
        <v>386715.45</v>
      </c>
      <c r="I126" s="18">
        <v>0</v>
      </c>
      <c r="J126" s="18">
        <f>SUM(J127:J131)</f>
        <v>0</v>
      </c>
      <c r="K126" s="80">
        <v>386715.45</v>
      </c>
      <c r="L126" s="88">
        <f t="shared" si="8"/>
        <v>5.527491602267072E-2</v>
      </c>
      <c r="M126" s="90">
        <f t="shared" si="6"/>
        <v>32226.287500000002</v>
      </c>
      <c r="N126" s="72">
        <f>N127+N128+N129+N130+N131</f>
        <v>0</v>
      </c>
      <c r="O126" s="76">
        <f t="shared" si="7"/>
        <v>32226.287500000002</v>
      </c>
    </row>
    <row r="127" spans="1:15" x14ac:dyDescent="0.25">
      <c r="A127" s="48">
        <v>2</v>
      </c>
      <c r="B127" s="39">
        <v>2</v>
      </c>
      <c r="C127" s="39">
        <v>5</v>
      </c>
      <c r="D127" s="39">
        <v>3</v>
      </c>
      <c r="E127" s="39" t="s">
        <v>48</v>
      </c>
      <c r="F127" s="49" t="s">
        <v>138</v>
      </c>
      <c r="G127" s="19"/>
      <c r="H127" s="19">
        <f>VLOOKUP(F127,[1]PPNE4!F$23:N$531,9,FALSE)</f>
        <v>0</v>
      </c>
      <c r="I127" s="19"/>
      <c r="J127" s="19"/>
      <c r="K127" s="81">
        <f>SUBTOTAL(9,G127:I127)</f>
        <v>0</v>
      </c>
      <c r="L127" s="88">
        <f t="shared" si="8"/>
        <v>0</v>
      </c>
      <c r="M127" s="90">
        <f t="shared" si="6"/>
        <v>0</v>
      </c>
      <c r="N127" s="73">
        <v>0</v>
      </c>
      <c r="O127" s="76">
        <f t="shared" si="7"/>
        <v>0</v>
      </c>
    </row>
    <row r="128" spans="1:15" x14ac:dyDescent="0.25">
      <c r="A128" s="48">
        <v>2</v>
      </c>
      <c r="B128" s="39">
        <v>2</v>
      </c>
      <c r="C128" s="39">
        <v>5</v>
      </c>
      <c r="D128" s="39">
        <v>3</v>
      </c>
      <c r="E128" s="39" t="s">
        <v>63</v>
      </c>
      <c r="F128" s="49" t="s">
        <v>139</v>
      </c>
      <c r="G128" s="19"/>
      <c r="H128" s="19">
        <f>VLOOKUP(F128,[1]PPNE4!F$23:N$531,9,FALSE)</f>
        <v>0</v>
      </c>
      <c r="I128" s="19"/>
      <c r="J128" s="19"/>
      <c r="K128" s="81">
        <f>SUBTOTAL(9,G128:I128)</f>
        <v>0</v>
      </c>
      <c r="L128" s="88">
        <f t="shared" si="8"/>
        <v>0</v>
      </c>
      <c r="M128" s="90">
        <f t="shared" si="6"/>
        <v>0</v>
      </c>
      <c r="N128" s="73">
        <v>0</v>
      </c>
      <c r="O128" s="76">
        <f t="shared" si="7"/>
        <v>0</v>
      </c>
    </row>
    <row r="129" spans="1:15" x14ac:dyDescent="0.25">
      <c r="A129" s="48">
        <v>2</v>
      </c>
      <c r="B129" s="39">
        <v>2</v>
      </c>
      <c r="C129" s="39">
        <v>5</v>
      </c>
      <c r="D129" s="39">
        <v>3</v>
      </c>
      <c r="E129" s="39" t="s">
        <v>65</v>
      </c>
      <c r="F129" s="49" t="s">
        <v>140</v>
      </c>
      <c r="G129" s="19"/>
      <c r="H129" s="19">
        <f>VLOOKUP(F129,[1]PPNE4!F$23:N$1531,9,FALSE)</f>
        <v>386715.45</v>
      </c>
      <c r="I129" s="19"/>
      <c r="J129" s="19"/>
      <c r="K129" s="81">
        <f>SUBTOTAL(9,G129:I129)</f>
        <v>386715.45</v>
      </c>
      <c r="L129" s="88">
        <f t="shared" si="8"/>
        <v>5.527491602267072E-2</v>
      </c>
      <c r="M129" s="90">
        <f t="shared" si="6"/>
        <v>32226.287500000002</v>
      </c>
      <c r="N129" s="73">
        <v>0</v>
      </c>
      <c r="O129" s="76">
        <f t="shared" si="7"/>
        <v>32226.287500000002</v>
      </c>
    </row>
    <row r="130" spans="1:15" x14ac:dyDescent="0.25">
      <c r="A130" s="48">
        <v>2</v>
      </c>
      <c r="B130" s="39">
        <v>2</v>
      </c>
      <c r="C130" s="39">
        <v>5</v>
      </c>
      <c r="D130" s="39">
        <v>3</v>
      </c>
      <c r="E130" s="39" t="s">
        <v>67</v>
      </c>
      <c r="F130" s="49" t="s">
        <v>141</v>
      </c>
      <c r="G130" s="19"/>
      <c r="H130" s="19">
        <f>VLOOKUP(F130,[1]PPNE4!F$23:N$531,9,FALSE)</f>
        <v>0</v>
      </c>
      <c r="I130" s="19"/>
      <c r="J130" s="19"/>
      <c r="K130" s="81">
        <f>SUBTOTAL(9,G130:I130)</f>
        <v>0</v>
      </c>
      <c r="L130" s="88">
        <f t="shared" si="8"/>
        <v>0</v>
      </c>
      <c r="M130" s="90">
        <f t="shared" si="6"/>
        <v>0</v>
      </c>
      <c r="N130" s="73">
        <v>0</v>
      </c>
      <c r="O130" s="76">
        <f t="shared" si="7"/>
        <v>0</v>
      </c>
    </row>
    <row r="131" spans="1:15" x14ac:dyDescent="0.25">
      <c r="A131" s="48">
        <v>2</v>
      </c>
      <c r="B131" s="39">
        <v>2</v>
      </c>
      <c r="C131" s="39">
        <v>5</v>
      </c>
      <c r="D131" s="39">
        <v>3</v>
      </c>
      <c r="E131" s="39" t="s">
        <v>69</v>
      </c>
      <c r="F131" s="49" t="s">
        <v>142</v>
      </c>
      <c r="G131" s="19"/>
      <c r="H131" s="19">
        <f>VLOOKUP(F131,[1]PPNE4!F$23:N$531,9,FALSE)</f>
        <v>0</v>
      </c>
      <c r="I131" s="19"/>
      <c r="J131" s="19"/>
      <c r="K131" s="81">
        <f>SUBTOTAL(9,G131:I131)</f>
        <v>0</v>
      </c>
      <c r="L131" s="88">
        <f t="shared" si="8"/>
        <v>0</v>
      </c>
      <c r="M131" s="90">
        <f t="shared" si="6"/>
        <v>0</v>
      </c>
      <c r="N131" s="73">
        <v>0</v>
      </c>
      <c r="O131" s="76">
        <f t="shared" si="7"/>
        <v>0</v>
      </c>
    </row>
    <row r="132" spans="1:15" x14ac:dyDescent="0.25">
      <c r="A132" s="35">
        <v>2</v>
      </c>
      <c r="B132" s="36">
        <v>2</v>
      </c>
      <c r="C132" s="36">
        <v>5</v>
      </c>
      <c r="D132" s="36">
        <v>4</v>
      </c>
      <c r="E132" s="36"/>
      <c r="F132" s="47" t="s">
        <v>143</v>
      </c>
      <c r="G132" s="18">
        <v>0</v>
      </c>
      <c r="H132" s="18">
        <v>2171324.5714285714</v>
      </c>
      <c r="I132" s="18">
        <v>0</v>
      </c>
      <c r="J132" s="18">
        <f>J133</f>
        <v>0</v>
      </c>
      <c r="K132" s="80">
        <v>2171324.5714285714</v>
      </c>
      <c r="L132" s="88">
        <f t="shared" si="8"/>
        <v>0.31035683561046179</v>
      </c>
      <c r="M132" s="90">
        <f t="shared" si="6"/>
        <v>180943.71428571429</v>
      </c>
      <c r="N132" s="72">
        <f>N133</f>
        <v>0</v>
      </c>
      <c r="O132" s="76">
        <f t="shared" si="7"/>
        <v>180943.71428571429</v>
      </c>
    </row>
    <row r="133" spans="1:15" x14ac:dyDescent="0.25">
      <c r="A133" s="48">
        <v>2</v>
      </c>
      <c r="B133" s="39">
        <v>2</v>
      </c>
      <c r="C133" s="39">
        <v>5</v>
      </c>
      <c r="D133" s="39">
        <v>4</v>
      </c>
      <c r="E133" s="39" t="s">
        <v>48</v>
      </c>
      <c r="F133" s="49" t="s">
        <v>143</v>
      </c>
      <c r="G133" s="19"/>
      <c r="H133" s="19">
        <f>VLOOKUP(F133,[1]PPNE4!F$23:N$1531,9,FALSE)</f>
        <v>2171324.5714285714</v>
      </c>
      <c r="I133" s="19"/>
      <c r="J133" s="19"/>
      <c r="K133" s="81">
        <f>SUBTOTAL(9,G133:I133)</f>
        <v>2171324.5714285714</v>
      </c>
      <c r="L133" s="88">
        <f t="shared" si="8"/>
        <v>0.31035683561046179</v>
      </c>
      <c r="M133" s="90">
        <f t="shared" si="6"/>
        <v>180943.71428571429</v>
      </c>
      <c r="N133" s="73">
        <v>0</v>
      </c>
      <c r="O133" s="76">
        <f t="shared" si="7"/>
        <v>180943.71428571429</v>
      </c>
    </row>
    <row r="134" spans="1:15" x14ac:dyDescent="0.25">
      <c r="A134" s="52">
        <v>2</v>
      </c>
      <c r="B134" s="36">
        <v>2</v>
      </c>
      <c r="C134" s="36">
        <v>5</v>
      </c>
      <c r="D134" s="36">
        <v>5</v>
      </c>
      <c r="E134" s="36"/>
      <c r="F134" s="53" t="s">
        <v>144</v>
      </c>
      <c r="G134" s="20">
        <f>+G135</f>
        <v>0</v>
      </c>
      <c r="H134" s="20">
        <f>+H135</f>
        <v>0</v>
      </c>
      <c r="I134" s="20">
        <f>+I135</f>
        <v>0</v>
      </c>
      <c r="J134" s="20">
        <f>+J135</f>
        <v>0</v>
      </c>
      <c r="K134" s="83">
        <f>+K135</f>
        <v>0</v>
      </c>
      <c r="L134" s="88">
        <f t="shared" si="8"/>
        <v>0</v>
      </c>
      <c r="M134" s="90">
        <f t="shared" si="6"/>
        <v>0</v>
      </c>
      <c r="N134" s="72">
        <v>0</v>
      </c>
      <c r="O134" s="76">
        <f t="shared" si="7"/>
        <v>0</v>
      </c>
    </row>
    <row r="135" spans="1:15" x14ac:dyDescent="0.25">
      <c r="A135" s="48">
        <v>2</v>
      </c>
      <c r="B135" s="39">
        <v>2</v>
      </c>
      <c r="C135" s="39">
        <v>5</v>
      </c>
      <c r="D135" s="39">
        <v>5</v>
      </c>
      <c r="E135" s="39" t="s">
        <v>48</v>
      </c>
      <c r="F135" s="49" t="s">
        <v>144</v>
      </c>
      <c r="G135" s="19"/>
      <c r="H135" s="19">
        <f>VLOOKUP(F135,[1]PPNE4!F$23:N$531,9,FALSE)</f>
        <v>0</v>
      </c>
      <c r="I135" s="19"/>
      <c r="J135" s="19"/>
      <c r="K135" s="81">
        <f>SUBTOTAL(9,G135:I135)</f>
        <v>0</v>
      </c>
      <c r="L135" s="88">
        <f t="shared" si="8"/>
        <v>0</v>
      </c>
      <c r="M135" s="90">
        <f t="shared" si="6"/>
        <v>0</v>
      </c>
      <c r="N135" s="73">
        <v>0</v>
      </c>
      <c r="O135" s="76">
        <f t="shared" si="7"/>
        <v>0</v>
      </c>
    </row>
    <row r="136" spans="1:15" x14ac:dyDescent="0.25">
      <c r="A136" s="52">
        <v>2</v>
      </c>
      <c r="B136" s="36">
        <v>2</v>
      </c>
      <c r="C136" s="36">
        <v>5</v>
      </c>
      <c r="D136" s="36">
        <v>6</v>
      </c>
      <c r="E136" s="36"/>
      <c r="F136" s="53" t="s">
        <v>145</v>
      </c>
      <c r="G136" s="18">
        <v>0</v>
      </c>
      <c r="H136" s="18">
        <v>0</v>
      </c>
      <c r="I136" s="18">
        <v>0</v>
      </c>
      <c r="J136" s="18">
        <f>J137</f>
        <v>0</v>
      </c>
      <c r="K136" s="80">
        <v>0</v>
      </c>
      <c r="L136" s="88">
        <f t="shared" si="8"/>
        <v>0</v>
      </c>
      <c r="M136" s="90">
        <f t="shared" si="6"/>
        <v>0</v>
      </c>
      <c r="N136" s="72">
        <f>N137</f>
        <v>0</v>
      </c>
      <c r="O136" s="76">
        <f t="shared" si="7"/>
        <v>0</v>
      </c>
    </row>
    <row r="137" spans="1:15" x14ac:dyDescent="0.25">
      <c r="A137" s="48">
        <v>2</v>
      </c>
      <c r="B137" s="39">
        <v>2</v>
      </c>
      <c r="C137" s="39">
        <v>5</v>
      </c>
      <c r="D137" s="39">
        <v>6</v>
      </c>
      <c r="E137" s="39" t="s">
        <v>48</v>
      </c>
      <c r="F137" s="49" t="s">
        <v>145</v>
      </c>
      <c r="G137" s="19"/>
      <c r="H137" s="19">
        <f>VLOOKUP(F137,[1]PPNE4!F$23:N$531,9,FALSE)</f>
        <v>0</v>
      </c>
      <c r="I137" s="19"/>
      <c r="J137" s="19"/>
      <c r="K137" s="81">
        <f>SUBTOTAL(9,G137:I137)</f>
        <v>0</v>
      </c>
      <c r="L137" s="88">
        <f t="shared" si="8"/>
        <v>0</v>
      </c>
      <c r="M137" s="90">
        <f t="shared" si="6"/>
        <v>0</v>
      </c>
      <c r="N137" s="73">
        <v>0</v>
      </c>
      <c r="O137" s="76">
        <f t="shared" si="7"/>
        <v>0</v>
      </c>
    </row>
    <row r="138" spans="1:15" x14ac:dyDescent="0.25">
      <c r="A138" s="52">
        <v>2</v>
      </c>
      <c r="B138" s="36">
        <v>2</v>
      </c>
      <c r="C138" s="36">
        <v>5</v>
      </c>
      <c r="D138" s="36">
        <v>7</v>
      </c>
      <c r="E138" s="36"/>
      <c r="F138" s="53" t="s">
        <v>146</v>
      </c>
      <c r="G138" s="20">
        <f>+G139</f>
        <v>0</v>
      </c>
      <c r="H138" s="20">
        <f>+H139</f>
        <v>0</v>
      </c>
      <c r="I138" s="20">
        <f>+I139</f>
        <v>0</v>
      </c>
      <c r="J138" s="20">
        <f>+J139</f>
        <v>0</v>
      </c>
      <c r="K138" s="83">
        <f>+K139</f>
        <v>0</v>
      </c>
      <c r="L138" s="88">
        <f t="shared" si="8"/>
        <v>0</v>
      </c>
      <c r="M138" s="90">
        <f t="shared" si="6"/>
        <v>0</v>
      </c>
      <c r="N138" s="72">
        <f>N139</f>
        <v>0</v>
      </c>
      <c r="O138" s="76">
        <f t="shared" si="7"/>
        <v>0</v>
      </c>
    </row>
    <row r="139" spans="1:15" x14ac:dyDescent="0.25">
      <c r="A139" s="48">
        <v>2</v>
      </c>
      <c r="B139" s="39">
        <v>2</v>
      </c>
      <c r="C139" s="39">
        <v>5</v>
      </c>
      <c r="D139" s="39">
        <v>7</v>
      </c>
      <c r="E139" s="39" t="s">
        <v>48</v>
      </c>
      <c r="F139" s="49" t="s">
        <v>146</v>
      </c>
      <c r="G139" s="19"/>
      <c r="H139" s="19">
        <f>VLOOKUP(F139,[1]PPNE4!F$23:N$531,9,FALSE)</f>
        <v>0</v>
      </c>
      <c r="I139" s="19"/>
      <c r="J139" s="19"/>
      <c r="K139" s="81">
        <f>SUBTOTAL(9,G139:I139)</f>
        <v>0</v>
      </c>
      <c r="L139" s="88">
        <f t="shared" si="8"/>
        <v>0</v>
      </c>
      <c r="M139" s="90">
        <f t="shared" si="6"/>
        <v>0</v>
      </c>
      <c r="N139" s="73">
        <v>0</v>
      </c>
      <c r="O139" s="76">
        <f t="shared" si="7"/>
        <v>0</v>
      </c>
    </row>
    <row r="140" spans="1:15" x14ac:dyDescent="0.25">
      <c r="A140" s="52">
        <v>2</v>
      </c>
      <c r="B140" s="36">
        <v>2</v>
      </c>
      <c r="C140" s="36">
        <v>5</v>
      </c>
      <c r="D140" s="36">
        <v>8</v>
      </c>
      <c r="E140" s="36"/>
      <c r="F140" s="53" t="s">
        <v>147</v>
      </c>
      <c r="G140" s="18">
        <v>0</v>
      </c>
      <c r="H140" s="18">
        <v>150926.60999999999</v>
      </c>
      <c r="I140" s="18">
        <v>0</v>
      </c>
      <c r="J140" s="18">
        <f>J141</f>
        <v>0</v>
      </c>
      <c r="K140" s="80">
        <v>150926.60999999999</v>
      </c>
      <c r="L140" s="88">
        <f t="shared" si="8"/>
        <v>2.1572594767900719E-2</v>
      </c>
      <c r="M140" s="90">
        <f t="shared" si="6"/>
        <v>12577.217499999999</v>
      </c>
      <c r="N140" s="72">
        <f>N141</f>
        <v>0</v>
      </c>
      <c r="O140" s="76">
        <f t="shared" si="7"/>
        <v>12577.217499999999</v>
      </c>
    </row>
    <row r="141" spans="1:15" x14ac:dyDescent="0.25">
      <c r="A141" s="48">
        <v>2</v>
      </c>
      <c r="B141" s="39">
        <v>2</v>
      </c>
      <c r="C141" s="39">
        <v>5</v>
      </c>
      <c r="D141" s="39">
        <v>8</v>
      </c>
      <c r="E141" s="39" t="s">
        <v>48</v>
      </c>
      <c r="F141" s="49" t="s">
        <v>147</v>
      </c>
      <c r="G141" s="19"/>
      <c r="H141" s="19">
        <f>VLOOKUP(F141,[1]PPNE4!F$23:N$1531,9,FALSE)</f>
        <v>150926.60999999999</v>
      </c>
      <c r="I141" s="19"/>
      <c r="J141" s="19"/>
      <c r="K141" s="81">
        <f>SUBTOTAL(9,G141:I141)</f>
        <v>150926.60999999999</v>
      </c>
      <c r="L141" s="88">
        <f t="shared" si="8"/>
        <v>2.1572594767900719E-2</v>
      </c>
      <c r="M141" s="90">
        <f t="shared" si="6"/>
        <v>12577.217499999999</v>
      </c>
      <c r="N141" s="73">
        <v>0</v>
      </c>
      <c r="O141" s="76">
        <f t="shared" si="7"/>
        <v>12577.217499999999</v>
      </c>
    </row>
    <row r="142" spans="1:15" x14ac:dyDescent="0.25">
      <c r="A142" s="32">
        <v>2</v>
      </c>
      <c r="B142" s="33">
        <v>2</v>
      </c>
      <c r="C142" s="33">
        <v>6</v>
      </c>
      <c r="D142" s="33"/>
      <c r="E142" s="33"/>
      <c r="F142" s="34" t="s">
        <v>148</v>
      </c>
      <c r="G142" s="17">
        <v>0</v>
      </c>
      <c r="H142" s="17">
        <v>0</v>
      </c>
      <c r="I142" s="17">
        <v>0</v>
      </c>
      <c r="J142" s="17">
        <f>+J143+J145+J147+J149+J151+J153+J155+J157+J159</f>
        <v>0</v>
      </c>
      <c r="K142" s="79">
        <v>0</v>
      </c>
      <c r="L142" s="87">
        <f t="shared" si="8"/>
        <v>0</v>
      </c>
      <c r="M142" s="87">
        <f t="shared" si="6"/>
        <v>0</v>
      </c>
      <c r="N142" s="87">
        <f>N143+N145+N147+N149+N151+N153+N155+N157+N159</f>
        <v>0</v>
      </c>
      <c r="O142" s="75">
        <f t="shared" si="7"/>
        <v>0</v>
      </c>
    </row>
    <row r="143" spans="1:15" x14ac:dyDescent="0.25">
      <c r="A143" s="35">
        <v>2</v>
      </c>
      <c r="B143" s="36">
        <v>2</v>
      </c>
      <c r="C143" s="36">
        <v>6</v>
      </c>
      <c r="D143" s="36">
        <v>1</v>
      </c>
      <c r="E143" s="36"/>
      <c r="F143" s="47" t="s">
        <v>149</v>
      </c>
      <c r="G143" s="18">
        <v>0</v>
      </c>
      <c r="H143" s="18">
        <v>0</v>
      </c>
      <c r="I143" s="18">
        <v>0</v>
      </c>
      <c r="J143" s="18">
        <f>J144</f>
        <v>0</v>
      </c>
      <c r="K143" s="80">
        <v>0</v>
      </c>
      <c r="L143" s="88">
        <f t="shared" si="8"/>
        <v>0</v>
      </c>
      <c r="M143" s="90">
        <f t="shared" ref="M143:M206" si="9">K143/12</f>
        <v>0</v>
      </c>
      <c r="N143" s="72">
        <f>N144</f>
        <v>0</v>
      </c>
      <c r="O143" s="76">
        <f t="shared" ref="O143:O206" si="10">M143-N143</f>
        <v>0</v>
      </c>
    </row>
    <row r="144" spans="1:15" x14ac:dyDescent="0.25">
      <c r="A144" s="48">
        <v>2</v>
      </c>
      <c r="B144" s="39">
        <v>2</v>
      </c>
      <c r="C144" s="39">
        <v>6</v>
      </c>
      <c r="D144" s="39">
        <v>1</v>
      </c>
      <c r="E144" s="39" t="s">
        <v>48</v>
      </c>
      <c r="F144" s="49" t="s">
        <v>149</v>
      </c>
      <c r="G144" s="19"/>
      <c r="H144" s="19">
        <f>VLOOKUP(F144,[1]PPNE4!F$23:N$531,9,FALSE)</f>
        <v>0</v>
      </c>
      <c r="I144" s="19"/>
      <c r="J144" s="19"/>
      <c r="K144" s="81">
        <f>SUBTOTAL(9,G144:I144)</f>
        <v>0</v>
      </c>
      <c r="L144" s="88">
        <f t="shared" ref="L144:L207" si="11">IFERROR(K144/$K$14*100,"0.00")</f>
        <v>0</v>
      </c>
      <c r="M144" s="90">
        <f t="shared" si="9"/>
        <v>0</v>
      </c>
      <c r="N144" s="73">
        <v>0</v>
      </c>
      <c r="O144" s="76">
        <f t="shared" si="10"/>
        <v>0</v>
      </c>
    </row>
    <row r="145" spans="1:15" x14ac:dyDescent="0.25">
      <c r="A145" s="35">
        <v>2</v>
      </c>
      <c r="B145" s="36">
        <v>2</v>
      </c>
      <c r="C145" s="36">
        <v>6</v>
      </c>
      <c r="D145" s="36">
        <v>2</v>
      </c>
      <c r="E145" s="36"/>
      <c r="F145" s="47" t="s">
        <v>150</v>
      </c>
      <c r="G145" s="18">
        <v>0</v>
      </c>
      <c r="H145" s="18">
        <v>0</v>
      </c>
      <c r="I145" s="18">
        <v>0</v>
      </c>
      <c r="J145" s="18">
        <f>J146</f>
        <v>0</v>
      </c>
      <c r="K145" s="80">
        <v>0</v>
      </c>
      <c r="L145" s="88">
        <f t="shared" si="11"/>
        <v>0</v>
      </c>
      <c r="M145" s="90">
        <f t="shared" si="9"/>
        <v>0</v>
      </c>
      <c r="N145" s="72">
        <f>N146</f>
        <v>0</v>
      </c>
      <c r="O145" s="76">
        <f t="shared" si="10"/>
        <v>0</v>
      </c>
    </row>
    <row r="146" spans="1:15" x14ac:dyDescent="0.25">
      <c r="A146" s="48">
        <v>2</v>
      </c>
      <c r="B146" s="39">
        <v>2</v>
      </c>
      <c r="C146" s="39">
        <v>6</v>
      </c>
      <c r="D146" s="39">
        <v>2</v>
      </c>
      <c r="E146" s="39" t="s">
        <v>48</v>
      </c>
      <c r="F146" s="49" t="s">
        <v>150</v>
      </c>
      <c r="G146" s="19"/>
      <c r="H146" s="19">
        <f>VLOOKUP(F146,[1]PPNE4!F$23:N$531,9,FALSE)</f>
        <v>0</v>
      </c>
      <c r="I146" s="19"/>
      <c r="J146" s="19"/>
      <c r="K146" s="81">
        <f>SUBTOTAL(9,G146:I146)</f>
        <v>0</v>
      </c>
      <c r="L146" s="88">
        <f t="shared" si="11"/>
        <v>0</v>
      </c>
      <c r="M146" s="90">
        <f t="shared" si="9"/>
        <v>0</v>
      </c>
      <c r="N146" s="73">
        <v>0</v>
      </c>
      <c r="O146" s="76">
        <f t="shared" si="10"/>
        <v>0</v>
      </c>
    </row>
    <row r="147" spans="1:15" x14ac:dyDescent="0.25">
      <c r="A147" s="35">
        <v>2</v>
      </c>
      <c r="B147" s="36">
        <v>2</v>
      </c>
      <c r="C147" s="36">
        <v>6</v>
      </c>
      <c r="D147" s="36">
        <v>3</v>
      </c>
      <c r="E147" s="36"/>
      <c r="F147" s="47" t="s">
        <v>151</v>
      </c>
      <c r="G147" s="18">
        <v>0</v>
      </c>
      <c r="H147" s="18">
        <v>0</v>
      </c>
      <c r="I147" s="18">
        <v>0</v>
      </c>
      <c r="J147" s="18">
        <f>J148</f>
        <v>0</v>
      </c>
      <c r="K147" s="80">
        <v>0</v>
      </c>
      <c r="L147" s="88">
        <f t="shared" si="11"/>
        <v>0</v>
      </c>
      <c r="M147" s="90">
        <f t="shared" si="9"/>
        <v>0</v>
      </c>
      <c r="N147" s="72">
        <f>N148</f>
        <v>0</v>
      </c>
      <c r="O147" s="76">
        <f t="shared" si="10"/>
        <v>0</v>
      </c>
    </row>
    <row r="148" spans="1:15" x14ac:dyDescent="0.25">
      <c r="A148" s="48">
        <v>2</v>
      </c>
      <c r="B148" s="39">
        <v>2</v>
      </c>
      <c r="C148" s="39">
        <v>6</v>
      </c>
      <c r="D148" s="39">
        <v>3</v>
      </c>
      <c r="E148" s="39" t="s">
        <v>48</v>
      </c>
      <c r="F148" s="49" t="s">
        <v>151</v>
      </c>
      <c r="G148" s="19"/>
      <c r="H148" s="19">
        <f>VLOOKUP(F148,[1]PPNE4!F$23:N$531,9,FALSE)</f>
        <v>0</v>
      </c>
      <c r="I148" s="19">
        <f>VLOOKUP(F148,[3]Hoja1!$F$18:$L$246,5,FALSE)</f>
        <v>0</v>
      </c>
      <c r="J148" s="19"/>
      <c r="K148" s="81">
        <f>SUBTOTAL(9,G148:I148)</f>
        <v>0</v>
      </c>
      <c r="L148" s="88">
        <f t="shared" si="11"/>
        <v>0</v>
      </c>
      <c r="M148" s="90">
        <f t="shared" si="9"/>
        <v>0</v>
      </c>
      <c r="N148" s="73">
        <v>0</v>
      </c>
      <c r="O148" s="76">
        <f t="shared" si="10"/>
        <v>0</v>
      </c>
    </row>
    <row r="149" spans="1:15" x14ac:dyDescent="0.25">
      <c r="A149" s="35">
        <v>2</v>
      </c>
      <c r="B149" s="36">
        <v>2</v>
      </c>
      <c r="C149" s="36">
        <v>6</v>
      </c>
      <c r="D149" s="36">
        <v>4</v>
      </c>
      <c r="E149" s="36"/>
      <c r="F149" s="47" t="s">
        <v>152</v>
      </c>
      <c r="G149" s="18">
        <v>0</v>
      </c>
      <c r="H149" s="18">
        <v>0</v>
      </c>
      <c r="I149" s="18">
        <v>0</v>
      </c>
      <c r="J149" s="18">
        <f>J150</f>
        <v>0</v>
      </c>
      <c r="K149" s="80">
        <v>0</v>
      </c>
      <c r="L149" s="88">
        <f t="shared" si="11"/>
        <v>0</v>
      </c>
      <c r="M149" s="90">
        <f t="shared" si="9"/>
        <v>0</v>
      </c>
      <c r="N149" s="72">
        <v>0</v>
      </c>
      <c r="O149" s="76">
        <f t="shared" si="10"/>
        <v>0</v>
      </c>
    </row>
    <row r="150" spans="1:15" x14ac:dyDescent="0.25">
      <c r="A150" s="48">
        <v>2</v>
      </c>
      <c r="B150" s="39">
        <v>2</v>
      </c>
      <c r="C150" s="39">
        <v>6</v>
      </c>
      <c r="D150" s="39">
        <v>4</v>
      </c>
      <c r="E150" s="39" t="s">
        <v>48</v>
      </c>
      <c r="F150" s="49" t="s">
        <v>152</v>
      </c>
      <c r="G150" s="19"/>
      <c r="H150" s="19">
        <f>VLOOKUP(F150,[1]PPNE4!F$23:N$531,9,FALSE)</f>
        <v>0</v>
      </c>
      <c r="I150" s="19"/>
      <c r="J150" s="19"/>
      <c r="K150" s="81">
        <f>SUBTOTAL(9,G150:I150)</f>
        <v>0</v>
      </c>
      <c r="L150" s="88">
        <f t="shared" si="11"/>
        <v>0</v>
      </c>
      <c r="M150" s="90">
        <f t="shared" si="9"/>
        <v>0</v>
      </c>
      <c r="N150" s="73">
        <v>0</v>
      </c>
      <c r="O150" s="76">
        <f t="shared" si="10"/>
        <v>0</v>
      </c>
    </row>
    <row r="151" spans="1:15" x14ac:dyDescent="0.25">
      <c r="A151" s="52">
        <v>2</v>
      </c>
      <c r="B151" s="36">
        <v>2</v>
      </c>
      <c r="C151" s="36">
        <v>6</v>
      </c>
      <c r="D151" s="36">
        <v>5</v>
      </c>
      <c r="E151" s="36"/>
      <c r="F151" s="53" t="s">
        <v>153</v>
      </c>
      <c r="G151" s="20">
        <f>+G152</f>
        <v>0</v>
      </c>
      <c r="H151" s="20">
        <f>+H152</f>
        <v>0</v>
      </c>
      <c r="I151" s="20">
        <f>+I152</f>
        <v>0</v>
      </c>
      <c r="J151" s="20">
        <f>+J152</f>
        <v>0</v>
      </c>
      <c r="K151" s="83">
        <f>+K152</f>
        <v>0</v>
      </c>
      <c r="L151" s="88">
        <f t="shared" si="11"/>
        <v>0</v>
      </c>
      <c r="M151" s="90">
        <f t="shared" si="9"/>
        <v>0</v>
      </c>
      <c r="N151" s="72">
        <f>N152</f>
        <v>0</v>
      </c>
      <c r="O151" s="76">
        <f t="shared" si="10"/>
        <v>0</v>
      </c>
    </row>
    <row r="152" spans="1:15" x14ac:dyDescent="0.25">
      <c r="A152" s="48">
        <v>2</v>
      </c>
      <c r="B152" s="39">
        <v>2</v>
      </c>
      <c r="C152" s="39">
        <v>6</v>
      </c>
      <c r="D152" s="39">
        <v>5</v>
      </c>
      <c r="E152" s="39" t="s">
        <v>48</v>
      </c>
      <c r="F152" s="49" t="s">
        <v>153</v>
      </c>
      <c r="G152" s="19"/>
      <c r="H152" s="19">
        <f>VLOOKUP(F152,[1]PPNE4!F$23:N$531,9,FALSE)</f>
        <v>0</v>
      </c>
      <c r="I152" s="19"/>
      <c r="J152" s="19"/>
      <c r="K152" s="81">
        <f>SUBTOTAL(9,G152:I152)</f>
        <v>0</v>
      </c>
      <c r="L152" s="88">
        <f t="shared" si="11"/>
        <v>0</v>
      </c>
      <c r="M152" s="90">
        <f t="shared" si="9"/>
        <v>0</v>
      </c>
      <c r="N152" s="73">
        <f>N153</f>
        <v>0</v>
      </c>
      <c r="O152" s="76">
        <f t="shared" si="10"/>
        <v>0</v>
      </c>
    </row>
    <row r="153" spans="1:15" x14ac:dyDescent="0.25">
      <c r="A153" s="52">
        <v>2</v>
      </c>
      <c r="B153" s="36">
        <v>2</v>
      </c>
      <c r="C153" s="36">
        <v>6</v>
      </c>
      <c r="D153" s="36">
        <v>6</v>
      </c>
      <c r="E153" s="36"/>
      <c r="F153" s="53" t="s">
        <v>154</v>
      </c>
      <c r="G153" s="20">
        <f>+G154</f>
        <v>0</v>
      </c>
      <c r="H153" s="20">
        <f>+H154</f>
        <v>0</v>
      </c>
      <c r="I153" s="20">
        <f>+I154</f>
        <v>0</v>
      </c>
      <c r="J153" s="20">
        <f>+J154</f>
        <v>0</v>
      </c>
      <c r="K153" s="83">
        <f>+K154</f>
        <v>0</v>
      </c>
      <c r="L153" s="88">
        <f t="shared" si="11"/>
        <v>0</v>
      </c>
      <c r="M153" s="90">
        <f t="shared" si="9"/>
        <v>0</v>
      </c>
      <c r="N153" s="72">
        <f>N154</f>
        <v>0</v>
      </c>
      <c r="O153" s="76">
        <f t="shared" si="10"/>
        <v>0</v>
      </c>
    </row>
    <row r="154" spans="1:15" x14ac:dyDescent="0.25">
      <c r="A154" s="48">
        <v>2</v>
      </c>
      <c r="B154" s="39">
        <v>2</v>
      </c>
      <c r="C154" s="39">
        <v>6</v>
      </c>
      <c r="D154" s="39">
        <v>6</v>
      </c>
      <c r="E154" s="39" t="s">
        <v>48</v>
      </c>
      <c r="F154" s="49" t="s">
        <v>154</v>
      </c>
      <c r="G154" s="19"/>
      <c r="H154" s="19">
        <f>VLOOKUP(F154,[1]PPNE4!F$23:N$531,9,FALSE)</f>
        <v>0</v>
      </c>
      <c r="I154" s="19"/>
      <c r="J154" s="19"/>
      <c r="K154" s="81">
        <f>SUBTOTAL(9,G154:I154)</f>
        <v>0</v>
      </c>
      <c r="L154" s="88">
        <f t="shared" si="11"/>
        <v>0</v>
      </c>
      <c r="M154" s="90">
        <f t="shared" si="9"/>
        <v>0</v>
      </c>
      <c r="N154" s="73">
        <v>0</v>
      </c>
      <c r="O154" s="76">
        <f t="shared" si="10"/>
        <v>0</v>
      </c>
    </row>
    <row r="155" spans="1:15" x14ac:dyDescent="0.25">
      <c r="A155" s="52">
        <v>2</v>
      </c>
      <c r="B155" s="36">
        <v>2</v>
      </c>
      <c r="C155" s="36">
        <v>6</v>
      </c>
      <c r="D155" s="36">
        <v>7</v>
      </c>
      <c r="E155" s="36"/>
      <c r="F155" s="53" t="s">
        <v>155</v>
      </c>
      <c r="G155" s="20">
        <f>+G156</f>
        <v>0</v>
      </c>
      <c r="H155" s="20">
        <f>+H156</f>
        <v>0</v>
      </c>
      <c r="I155" s="20">
        <f>+I156</f>
        <v>0</v>
      </c>
      <c r="J155" s="20">
        <f>+J156</f>
        <v>0</v>
      </c>
      <c r="K155" s="83">
        <f>+K156</f>
        <v>0</v>
      </c>
      <c r="L155" s="88">
        <f t="shared" si="11"/>
        <v>0</v>
      </c>
      <c r="M155" s="90">
        <f t="shared" si="9"/>
        <v>0</v>
      </c>
      <c r="N155" s="72">
        <f>N156</f>
        <v>0</v>
      </c>
      <c r="O155" s="76">
        <f t="shared" si="10"/>
        <v>0</v>
      </c>
    </row>
    <row r="156" spans="1:15" x14ac:dyDescent="0.25">
      <c r="A156" s="48">
        <v>2</v>
      </c>
      <c r="B156" s="39">
        <v>2</v>
      </c>
      <c r="C156" s="39">
        <v>6</v>
      </c>
      <c r="D156" s="39">
        <v>7</v>
      </c>
      <c r="E156" s="39" t="s">
        <v>48</v>
      </c>
      <c r="F156" s="49" t="s">
        <v>155</v>
      </c>
      <c r="G156" s="19"/>
      <c r="H156" s="19">
        <f>VLOOKUP(F156,[1]PPNE4!F$23:N$531,9,FALSE)</f>
        <v>0</v>
      </c>
      <c r="I156" s="19"/>
      <c r="J156" s="19"/>
      <c r="K156" s="81">
        <f>SUBTOTAL(9,G156:I156)</f>
        <v>0</v>
      </c>
      <c r="L156" s="88">
        <f t="shared" si="11"/>
        <v>0</v>
      </c>
      <c r="M156" s="90">
        <f t="shared" si="9"/>
        <v>0</v>
      </c>
      <c r="N156" s="73">
        <v>0</v>
      </c>
      <c r="O156" s="76">
        <f t="shared" si="10"/>
        <v>0</v>
      </c>
    </row>
    <row r="157" spans="1:15" x14ac:dyDescent="0.25">
      <c r="A157" s="52">
        <v>2</v>
      </c>
      <c r="B157" s="36">
        <v>2</v>
      </c>
      <c r="C157" s="36">
        <v>6</v>
      </c>
      <c r="D157" s="36">
        <v>8</v>
      </c>
      <c r="E157" s="36"/>
      <c r="F157" s="53" t="s">
        <v>156</v>
      </c>
      <c r="G157" s="20">
        <f>+G158</f>
        <v>0</v>
      </c>
      <c r="H157" s="20">
        <f>+H158</f>
        <v>0</v>
      </c>
      <c r="I157" s="20">
        <f>+I158</f>
        <v>0</v>
      </c>
      <c r="J157" s="20">
        <f>+J158</f>
        <v>0</v>
      </c>
      <c r="K157" s="83">
        <f>+K158</f>
        <v>0</v>
      </c>
      <c r="L157" s="88">
        <f t="shared" si="11"/>
        <v>0</v>
      </c>
      <c r="M157" s="90">
        <f t="shared" si="9"/>
        <v>0</v>
      </c>
      <c r="N157" s="72">
        <f>N158</f>
        <v>0</v>
      </c>
      <c r="O157" s="76">
        <f t="shared" si="10"/>
        <v>0</v>
      </c>
    </row>
    <row r="158" spans="1:15" x14ac:dyDescent="0.25">
      <c r="A158" s="48">
        <v>2</v>
      </c>
      <c r="B158" s="39">
        <v>2</v>
      </c>
      <c r="C158" s="39">
        <v>6</v>
      </c>
      <c r="D158" s="39">
        <v>8</v>
      </c>
      <c r="E158" s="39" t="s">
        <v>48</v>
      </c>
      <c r="F158" s="49" t="s">
        <v>156</v>
      </c>
      <c r="G158" s="19"/>
      <c r="H158" s="19">
        <f>VLOOKUP(F158,[1]PPNE4!F$23:N$531,9,FALSE)</f>
        <v>0</v>
      </c>
      <c r="I158" s="19"/>
      <c r="J158" s="19"/>
      <c r="K158" s="81">
        <f>SUBTOTAL(9,G158:I158)</f>
        <v>0</v>
      </c>
      <c r="L158" s="88">
        <f t="shared" si="11"/>
        <v>0</v>
      </c>
      <c r="M158" s="90">
        <f t="shared" si="9"/>
        <v>0</v>
      </c>
      <c r="N158" s="73">
        <v>0</v>
      </c>
      <c r="O158" s="76">
        <f t="shared" si="10"/>
        <v>0</v>
      </c>
    </row>
    <row r="159" spans="1:15" x14ac:dyDescent="0.25">
      <c r="A159" s="52">
        <v>2</v>
      </c>
      <c r="B159" s="36">
        <v>2</v>
      </c>
      <c r="C159" s="36">
        <v>6</v>
      </c>
      <c r="D159" s="36">
        <v>9</v>
      </c>
      <c r="E159" s="36"/>
      <c r="F159" s="53" t="s">
        <v>157</v>
      </c>
      <c r="G159" s="20">
        <f>+G160</f>
        <v>0</v>
      </c>
      <c r="H159" s="20">
        <f>+H160</f>
        <v>0</v>
      </c>
      <c r="I159" s="20">
        <f>+I160</f>
        <v>0</v>
      </c>
      <c r="J159" s="20">
        <f>+J160</f>
        <v>0</v>
      </c>
      <c r="K159" s="83">
        <f>+K160</f>
        <v>0</v>
      </c>
      <c r="L159" s="88">
        <f t="shared" si="11"/>
        <v>0</v>
      </c>
      <c r="M159" s="90">
        <f t="shared" si="9"/>
        <v>0</v>
      </c>
      <c r="N159" s="72">
        <f>N160</f>
        <v>0</v>
      </c>
      <c r="O159" s="76">
        <f t="shared" si="10"/>
        <v>0</v>
      </c>
    </row>
    <row r="160" spans="1:15" x14ac:dyDescent="0.25">
      <c r="A160" s="48">
        <v>2</v>
      </c>
      <c r="B160" s="39">
        <v>2</v>
      </c>
      <c r="C160" s="39">
        <v>6</v>
      </c>
      <c r="D160" s="39">
        <v>9</v>
      </c>
      <c r="E160" s="39" t="s">
        <v>48</v>
      </c>
      <c r="F160" s="49" t="s">
        <v>157</v>
      </c>
      <c r="G160" s="19"/>
      <c r="H160" s="19">
        <f>VLOOKUP(F160,[1]PPNE4!F$23:N$531,9,FALSE)</f>
        <v>0</v>
      </c>
      <c r="I160" s="19"/>
      <c r="J160" s="19"/>
      <c r="K160" s="81">
        <f>SUBTOTAL(9,G160:I160)</f>
        <v>0</v>
      </c>
      <c r="L160" s="88">
        <f t="shared" si="11"/>
        <v>0</v>
      </c>
      <c r="M160" s="90">
        <f t="shared" si="9"/>
        <v>0</v>
      </c>
      <c r="N160" s="73">
        <v>0</v>
      </c>
      <c r="O160" s="76">
        <f t="shared" si="10"/>
        <v>0</v>
      </c>
    </row>
    <row r="161" spans="1:15" x14ac:dyDescent="0.25">
      <c r="A161" s="32">
        <v>2</v>
      </c>
      <c r="B161" s="33">
        <v>2</v>
      </c>
      <c r="C161" s="33">
        <v>7</v>
      </c>
      <c r="D161" s="33"/>
      <c r="E161" s="33"/>
      <c r="F161" s="34" t="s">
        <v>158</v>
      </c>
      <c r="G161" s="17">
        <v>0</v>
      </c>
      <c r="H161" s="17">
        <v>6231000.0671428572</v>
      </c>
      <c r="I161" s="17">
        <v>0</v>
      </c>
      <c r="J161" s="17">
        <f>+J162+J170+J177</f>
        <v>0</v>
      </c>
      <c r="K161" s="79">
        <v>6231000.0671428572</v>
      </c>
      <c r="L161" s="87">
        <f t="shared" si="11"/>
        <v>0.89062385650373421</v>
      </c>
      <c r="M161" s="87">
        <f t="shared" si="9"/>
        <v>519250.00559523812</v>
      </c>
      <c r="N161" s="87">
        <f>N170+N162+N177</f>
        <v>0</v>
      </c>
      <c r="O161" s="75">
        <f t="shared" si="10"/>
        <v>519250.00559523812</v>
      </c>
    </row>
    <row r="162" spans="1:15" x14ac:dyDescent="0.25">
      <c r="A162" s="52">
        <v>2</v>
      </c>
      <c r="B162" s="36">
        <v>2</v>
      </c>
      <c r="C162" s="36">
        <v>7</v>
      </c>
      <c r="D162" s="36">
        <v>1</v>
      </c>
      <c r="E162" s="36"/>
      <c r="F162" s="53" t="s">
        <v>159</v>
      </c>
      <c r="G162" s="18">
        <v>0</v>
      </c>
      <c r="H162" s="18">
        <v>3543985.56</v>
      </c>
      <c r="I162" s="18">
        <v>0</v>
      </c>
      <c r="J162" s="18">
        <f>SUM(J163:J169)</f>
        <v>0</v>
      </c>
      <c r="K162" s="80">
        <v>3543985.56</v>
      </c>
      <c r="L162" s="88">
        <f t="shared" si="11"/>
        <v>0.5065572224087701</v>
      </c>
      <c r="M162" s="90">
        <f t="shared" si="9"/>
        <v>295332.13</v>
      </c>
      <c r="N162" s="72">
        <f>N163+N164+N165+N166+N167+N168+N169</f>
        <v>0</v>
      </c>
      <c r="O162" s="76">
        <f t="shared" si="10"/>
        <v>295332.13</v>
      </c>
    </row>
    <row r="163" spans="1:15" x14ac:dyDescent="0.25">
      <c r="A163" s="38">
        <v>2</v>
      </c>
      <c r="B163" s="39">
        <v>2</v>
      </c>
      <c r="C163" s="39">
        <v>7</v>
      </c>
      <c r="D163" s="39">
        <v>1</v>
      </c>
      <c r="E163" s="39" t="s">
        <v>48</v>
      </c>
      <c r="F163" s="54" t="s">
        <v>160</v>
      </c>
      <c r="G163" s="19"/>
      <c r="H163" s="19">
        <f>VLOOKUP(F163,[1]PPNE4!F$23:N$531,9,FALSE)</f>
        <v>0</v>
      </c>
      <c r="I163" s="19"/>
      <c r="J163" s="19"/>
      <c r="K163" s="81">
        <f t="shared" ref="K163:K169" si="12">SUBTOTAL(9,G163:I163)</f>
        <v>0</v>
      </c>
      <c r="L163" s="88">
        <f t="shared" si="11"/>
        <v>0</v>
      </c>
      <c r="M163" s="90">
        <f t="shared" si="9"/>
        <v>0</v>
      </c>
      <c r="N163" s="73">
        <v>0</v>
      </c>
      <c r="O163" s="76">
        <f t="shared" si="10"/>
        <v>0</v>
      </c>
    </row>
    <row r="164" spans="1:15" x14ac:dyDescent="0.25">
      <c r="A164" s="38">
        <v>2</v>
      </c>
      <c r="B164" s="39">
        <v>2</v>
      </c>
      <c r="C164" s="39">
        <v>7</v>
      </c>
      <c r="D164" s="39">
        <v>1</v>
      </c>
      <c r="E164" s="39" t="s">
        <v>63</v>
      </c>
      <c r="F164" s="54" t="s">
        <v>161</v>
      </c>
      <c r="G164" s="19"/>
      <c r="H164" s="19">
        <f>VLOOKUP(F164,[1]PPNE4!F$23:N$1531,9,FALSE)</f>
        <v>3517191.2742857141</v>
      </c>
      <c r="I164" s="19"/>
      <c r="J164" s="19"/>
      <c r="K164" s="81">
        <f t="shared" si="12"/>
        <v>3517191.2742857141</v>
      </c>
      <c r="L164" s="88">
        <f t="shared" si="11"/>
        <v>0.50272739897465446</v>
      </c>
      <c r="M164" s="90">
        <f t="shared" si="9"/>
        <v>293099.27285714285</v>
      </c>
      <c r="N164" s="73">
        <v>0</v>
      </c>
      <c r="O164" s="76">
        <f t="shared" si="10"/>
        <v>293099.27285714285</v>
      </c>
    </row>
    <row r="165" spans="1:15" ht="23.25" customHeight="1" x14ac:dyDescent="0.25">
      <c r="A165" s="38">
        <v>2</v>
      </c>
      <c r="B165" s="39">
        <v>2</v>
      </c>
      <c r="C165" s="39">
        <v>7</v>
      </c>
      <c r="D165" s="39">
        <v>1</v>
      </c>
      <c r="E165" s="39" t="s">
        <v>65</v>
      </c>
      <c r="F165" s="54" t="s">
        <v>162</v>
      </c>
      <c r="G165" s="19"/>
      <c r="H165" s="19">
        <f>VLOOKUP(F165,[1]PPNE4!F$23:N$1531,9,FALSE)</f>
        <v>26794.28571428571</v>
      </c>
      <c r="I165" s="19"/>
      <c r="J165" s="19"/>
      <c r="K165" s="81">
        <f t="shared" si="12"/>
        <v>26794.28571428571</v>
      </c>
      <c r="L165" s="88">
        <f t="shared" si="11"/>
        <v>3.829823434115674E-3</v>
      </c>
      <c r="M165" s="90">
        <f t="shared" si="9"/>
        <v>2232.8571428571427</v>
      </c>
      <c r="N165" s="73">
        <v>0</v>
      </c>
      <c r="O165" s="76">
        <f t="shared" si="10"/>
        <v>2232.8571428571427</v>
      </c>
    </row>
    <row r="166" spans="1:15" ht="23.25" customHeight="1" x14ac:dyDescent="0.25">
      <c r="A166" s="38">
        <v>2</v>
      </c>
      <c r="B166" s="39">
        <v>2</v>
      </c>
      <c r="C166" s="39">
        <v>7</v>
      </c>
      <c r="D166" s="39">
        <v>1</v>
      </c>
      <c r="E166" s="39" t="s">
        <v>67</v>
      </c>
      <c r="F166" s="54" t="s">
        <v>163</v>
      </c>
      <c r="G166" s="19"/>
      <c r="H166" s="19">
        <f>VLOOKUP(F166,[1]PPNE4!F$23:N$531,9,FALSE)</f>
        <v>0</v>
      </c>
      <c r="I166" s="19"/>
      <c r="J166" s="19"/>
      <c r="K166" s="81">
        <f t="shared" si="12"/>
        <v>0</v>
      </c>
      <c r="L166" s="88">
        <f t="shared" si="11"/>
        <v>0</v>
      </c>
      <c r="M166" s="90">
        <f t="shared" si="9"/>
        <v>0</v>
      </c>
      <c r="N166" s="73"/>
      <c r="O166" s="76">
        <f t="shared" si="10"/>
        <v>0</v>
      </c>
    </row>
    <row r="167" spans="1:15" x14ac:dyDescent="0.25">
      <c r="A167" s="38">
        <v>2</v>
      </c>
      <c r="B167" s="39">
        <v>2</v>
      </c>
      <c r="C167" s="39">
        <v>7</v>
      </c>
      <c r="D167" s="39">
        <v>1</v>
      </c>
      <c r="E167" s="39" t="s">
        <v>69</v>
      </c>
      <c r="F167" s="54" t="s">
        <v>164</v>
      </c>
      <c r="G167" s="19"/>
      <c r="H167" s="19">
        <f>VLOOKUP(F167,[1]PPNE4!F$23:N$531,9,FALSE)</f>
        <v>0</v>
      </c>
      <c r="I167" s="19"/>
      <c r="J167" s="19"/>
      <c r="K167" s="81">
        <f t="shared" si="12"/>
        <v>0</v>
      </c>
      <c r="L167" s="88">
        <f t="shared" si="11"/>
        <v>0</v>
      </c>
      <c r="M167" s="90">
        <f t="shared" si="9"/>
        <v>0</v>
      </c>
      <c r="N167" s="73">
        <v>0</v>
      </c>
      <c r="O167" s="76">
        <f t="shared" si="10"/>
        <v>0</v>
      </c>
    </row>
    <row r="168" spans="1:15" x14ac:dyDescent="0.25">
      <c r="A168" s="38">
        <v>2</v>
      </c>
      <c r="B168" s="39">
        <v>2</v>
      </c>
      <c r="C168" s="39">
        <v>7</v>
      </c>
      <c r="D168" s="39">
        <v>1</v>
      </c>
      <c r="E168" s="39" t="s">
        <v>70</v>
      </c>
      <c r="F168" s="54" t="s">
        <v>165</v>
      </c>
      <c r="G168" s="19"/>
      <c r="H168" s="19">
        <f>VLOOKUP(F168,[1]PPNE4!F$23:N$531,9,FALSE)</f>
        <v>0</v>
      </c>
      <c r="I168" s="19"/>
      <c r="J168" s="19"/>
      <c r="K168" s="81">
        <f t="shared" si="12"/>
        <v>0</v>
      </c>
      <c r="L168" s="88">
        <f t="shared" si="11"/>
        <v>0</v>
      </c>
      <c r="M168" s="90">
        <f t="shared" si="9"/>
        <v>0</v>
      </c>
      <c r="N168" s="73"/>
      <c r="O168" s="76">
        <f t="shared" si="10"/>
        <v>0</v>
      </c>
    </row>
    <row r="169" spans="1:15" ht="23.25" customHeight="1" x14ac:dyDescent="0.25">
      <c r="A169" s="38">
        <v>2</v>
      </c>
      <c r="B169" s="39">
        <v>2</v>
      </c>
      <c r="C169" s="39">
        <v>7</v>
      </c>
      <c r="D169" s="39">
        <v>1</v>
      </c>
      <c r="E169" s="39" t="s">
        <v>77</v>
      </c>
      <c r="F169" s="54" t="s">
        <v>166</v>
      </c>
      <c r="G169" s="19"/>
      <c r="H169" s="19">
        <f>VLOOKUP(F169,[1]PPNE4!F$23:N$531,9,FALSE)</f>
        <v>0</v>
      </c>
      <c r="I169" s="19"/>
      <c r="J169" s="19"/>
      <c r="K169" s="81">
        <f t="shared" si="12"/>
        <v>0</v>
      </c>
      <c r="L169" s="88">
        <f t="shared" si="11"/>
        <v>0</v>
      </c>
      <c r="M169" s="90">
        <f t="shared" si="9"/>
        <v>0</v>
      </c>
      <c r="N169" s="73">
        <v>0</v>
      </c>
      <c r="O169" s="76">
        <f t="shared" si="10"/>
        <v>0</v>
      </c>
    </row>
    <row r="170" spans="1:15" ht="23.25" customHeight="1" x14ac:dyDescent="0.25">
      <c r="A170" s="35">
        <v>2</v>
      </c>
      <c r="B170" s="36">
        <v>2</v>
      </c>
      <c r="C170" s="36">
        <v>7</v>
      </c>
      <c r="D170" s="36">
        <v>2</v>
      </c>
      <c r="E170" s="36"/>
      <c r="F170" s="47" t="s">
        <v>167</v>
      </c>
      <c r="G170" s="18">
        <v>0</v>
      </c>
      <c r="H170" s="18">
        <v>2687014.5071428572</v>
      </c>
      <c r="I170" s="18">
        <v>0</v>
      </c>
      <c r="J170" s="18">
        <f>SUM(J171:J176)</f>
        <v>0</v>
      </c>
      <c r="K170" s="80">
        <v>2687014.5071428572</v>
      </c>
      <c r="L170" s="88">
        <f t="shared" si="11"/>
        <v>0.38406663409496405</v>
      </c>
      <c r="M170" s="90">
        <f t="shared" si="9"/>
        <v>223917.87559523809</v>
      </c>
      <c r="N170" s="72">
        <f>N171+N172+N173+N174+N175+N176</f>
        <v>0</v>
      </c>
      <c r="O170" s="76">
        <f t="shared" si="10"/>
        <v>223917.87559523809</v>
      </c>
    </row>
    <row r="171" spans="1:15" ht="23.25" customHeight="1" x14ac:dyDescent="0.25">
      <c r="A171" s="38">
        <v>2</v>
      </c>
      <c r="B171" s="39">
        <v>2</v>
      </c>
      <c r="C171" s="39">
        <v>7</v>
      </c>
      <c r="D171" s="39">
        <v>2</v>
      </c>
      <c r="E171" s="39" t="s">
        <v>48</v>
      </c>
      <c r="F171" s="54" t="s">
        <v>168</v>
      </c>
      <c r="G171" s="19"/>
      <c r="H171" s="19">
        <f>VLOOKUP(F171,[1]PPNE4!F$23:N$1531,9,FALSE)</f>
        <v>400897.6</v>
      </c>
      <c r="I171" s="19"/>
      <c r="J171" s="19"/>
      <c r="K171" s="81">
        <f t="shared" ref="K171:K176" si="13">SUBTOTAL(9,G171:I171)</f>
        <v>400897.6</v>
      </c>
      <c r="L171" s="88">
        <f t="shared" si="11"/>
        <v>5.7302032214358735E-2</v>
      </c>
      <c r="M171" s="90">
        <f t="shared" si="9"/>
        <v>33408.133333333331</v>
      </c>
      <c r="N171" s="73">
        <v>0</v>
      </c>
      <c r="O171" s="76">
        <f t="shared" si="10"/>
        <v>33408.133333333331</v>
      </c>
    </row>
    <row r="172" spans="1:15" x14ac:dyDescent="0.25">
      <c r="A172" s="38">
        <v>2</v>
      </c>
      <c r="B172" s="39">
        <v>2</v>
      </c>
      <c r="C172" s="39">
        <v>7</v>
      </c>
      <c r="D172" s="39">
        <v>2</v>
      </c>
      <c r="E172" s="39" t="s">
        <v>63</v>
      </c>
      <c r="F172" s="54" t="s">
        <v>169</v>
      </c>
      <c r="G172" s="19"/>
      <c r="H172" s="19">
        <f>VLOOKUP(F172,[1]PPNE4!F$23:N$1531,9,FALSE)</f>
        <v>41433.377142857149</v>
      </c>
      <c r="I172" s="19"/>
      <c r="J172" s="19"/>
      <c r="K172" s="81">
        <f t="shared" si="13"/>
        <v>41433.377142857149</v>
      </c>
      <c r="L172" s="102">
        <f t="shared" si="11"/>
        <v>5.9222522454354309E-3</v>
      </c>
      <c r="M172" s="103">
        <f t="shared" si="9"/>
        <v>3452.7814285714289</v>
      </c>
      <c r="N172" s="106">
        <v>0</v>
      </c>
      <c r="O172" s="105">
        <f t="shared" si="10"/>
        <v>3452.7814285714289</v>
      </c>
    </row>
    <row r="173" spans="1:15" ht="23.25" customHeight="1" x14ac:dyDescent="0.25">
      <c r="A173" s="38">
        <v>2</v>
      </c>
      <c r="B173" s="39">
        <v>2</v>
      </c>
      <c r="C173" s="39">
        <v>7</v>
      </c>
      <c r="D173" s="39">
        <v>2</v>
      </c>
      <c r="E173" s="39" t="s">
        <v>65</v>
      </c>
      <c r="F173" s="54" t="s">
        <v>170</v>
      </c>
      <c r="G173" s="19"/>
      <c r="H173" s="19">
        <f>VLOOKUP(F173,[1]PPNE4!F$23:N$531,9,FALSE)</f>
        <v>0</v>
      </c>
      <c r="I173" s="19"/>
      <c r="J173" s="19"/>
      <c r="K173" s="81">
        <f t="shared" si="13"/>
        <v>0</v>
      </c>
      <c r="L173" s="88">
        <f t="shared" si="11"/>
        <v>0</v>
      </c>
      <c r="M173" s="90">
        <f t="shared" si="9"/>
        <v>0</v>
      </c>
      <c r="N173" s="73">
        <v>0</v>
      </c>
      <c r="O173" s="76">
        <f t="shared" si="10"/>
        <v>0</v>
      </c>
    </row>
    <row r="174" spans="1:15" ht="23.25" customHeight="1" x14ac:dyDescent="0.25">
      <c r="A174" s="38">
        <v>2</v>
      </c>
      <c r="B174" s="39">
        <v>2</v>
      </c>
      <c r="C174" s="39">
        <v>7</v>
      </c>
      <c r="D174" s="39">
        <v>2</v>
      </c>
      <c r="E174" s="39" t="s">
        <v>67</v>
      </c>
      <c r="F174" s="54" t="s">
        <v>171</v>
      </c>
      <c r="G174" s="19"/>
      <c r="H174" s="19">
        <f>VLOOKUP(F174,[1]PPNE4!F$23:N$1531,9,FALSE)</f>
        <v>1459005.92</v>
      </c>
      <c r="I174" s="19"/>
      <c r="J174" s="19"/>
      <c r="K174" s="81">
        <f t="shared" si="13"/>
        <v>1459005.92</v>
      </c>
      <c r="L174" s="88">
        <f t="shared" si="11"/>
        <v>0.20854204222918796</v>
      </c>
      <c r="M174" s="90">
        <f t="shared" si="9"/>
        <v>121583.82666666666</v>
      </c>
      <c r="N174" s="73">
        <v>0</v>
      </c>
      <c r="O174" s="76">
        <f t="shared" si="10"/>
        <v>121583.82666666666</v>
      </c>
    </row>
    <row r="175" spans="1:15" ht="23.25" customHeight="1" x14ac:dyDescent="0.25">
      <c r="A175" s="38">
        <v>2</v>
      </c>
      <c r="B175" s="39">
        <v>2</v>
      </c>
      <c r="C175" s="39">
        <v>7</v>
      </c>
      <c r="D175" s="39">
        <v>2</v>
      </c>
      <c r="E175" s="39" t="s">
        <v>69</v>
      </c>
      <c r="F175" s="54" t="s">
        <v>172</v>
      </c>
      <c r="G175" s="19"/>
      <c r="H175" s="19">
        <f>VLOOKUP(F175,[1]PPNE4!F$23:N$531,9,FALSE)</f>
        <v>0</v>
      </c>
      <c r="I175" s="19"/>
      <c r="J175" s="19"/>
      <c r="K175" s="81">
        <f t="shared" si="13"/>
        <v>0</v>
      </c>
      <c r="L175" s="88">
        <f t="shared" si="11"/>
        <v>0</v>
      </c>
      <c r="M175" s="90">
        <f t="shared" si="9"/>
        <v>0</v>
      </c>
      <c r="N175" s="73">
        <v>0</v>
      </c>
      <c r="O175" s="76">
        <f t="shared" si="10"/>
        <v>0</v>
      </c>
    </row>
    <row r="176" spans="1:15" ht="34.5" customHeight="1" x14ac:dyDescent="0.25">
      <c r="A176" s="38">
        <v>2</v>
      </c>
      <c r="B176" s="39">
        <v>2</v>
      </c>
      <c r="C176" s="39">
        <v>7</v>
      </c>
      <c r="D176" s="39">
        <v>2</v>
      </c>
      <c r="E176" s="39" t="s">
        <v>70</v>
      </c>
      <c r="F176" s="55" t="s">
        <v>173</v>
      </c>
      <c r="G176" s="19"/>
      <c r="H176" s="19">
        <f>VLOOKUP(F176,[1]PPNE4!F$23:N$1531,9,FALSE)</f>
        <v>785677.61</v>
      </c>
      <c r="I176" s="19"/>
      <c r="J176" s="19"/>
      <c r="K176" s="81">
        <f t="shared" si="13"/>
        <v>785677.61</v>
      </c>
      <c r="L176" s="88">
        <f t="shared" si="11"/>
        <v>0.11230030740598193</v>
      </c>
      <c r="M176" s="90">
        <f t="shared" si="9"/>
        <v>65473.134166666663</v>
      </c>
      <c r="N176" s="73">
        <v>0</v>
      </c>
      <c r="O176" s="76">
        <f t="shared" si="10"/>
        <v>65473.134166666663</v>
      </c>
    </row>
    <row r="177" spans="1:15" x14ac:dyDescent="0.25">
      <c r="A177" s="56">
        <v>2</v>
      </c>
      <c r="B177" s="57">
        <v>2</v>
      </c>
      <c r="C177" s="57">
        <v>7</v>
      </c>
      <c r="D177" s="57">
        <v>3</v>
      </c>
      <c r="E177" s="57"/>
      <c r="F177" s="58" t="s">
        <v>174</v>
      </c>
      <c r="G177" s="21">
        <v>0</v>
      </c>
      <c r="H177" s="21">
        <v>0</v>
      </c>
      <c r="I177" s="21">
        <v>0</v>
      </c>
      <c r="J177" s="21">
        <f>J178</f>
        <v>0</v>
      </c>
      <c r="K177" s="84">
        <v>0</v>
      </c>
      <c r="L177" s="88">
        <f t="shared" si="11"/>
        <v>0</v>
      </c>
      <c r="M177" s="90">
        <f t="shared" si="9"/>
        <v>0</v>
      </c>
      <c r="N177" s="72">
        <f>N178</f>
        <v>0</v>
      </c>
      <c r="O177" s="76">
        <f t="shared" si="10"/>
        <v>0</v>
      </c>
    </row>
    <row r="178" spans="1:15" x14ac:dyDescent="0.25">
      <c r="A178" s="38">
        <v>2</v>
      </c>
      <c r="B178" s="39">
        <v>2</v>
      </c>
      <c r="C178" s="39">
        <v>7</v>
      </c>
      <c r="D178" s="39">
        <v>3</v>
      </c>
      <c r="E178" s="39" t="s">
        <v>48</v>
      </c>
      <c r="F178" s="40" t="s">
        <v>174</v>
      </c>
      <c r="G178" s="19"/>
      <c r="H178" s="19">
        <f>VLOOKUP(F178,[1]PPNE4!F$23:N$531,9,FALSE)</f>
        <v>0</v>
      </c>
      <c r="I178" s="19"/>
      <c r="J178" s="19"/>
      <c r="K178" s="81">
        <f>SUBTOTAL(9,G178:I178)</f>
        <v>0</v>
      </c>
      <c r="L178" s="88">
        <f t="shared" si="11"/>
        <v>0</v>
      </c>
      <c r="M178" s="90">
        <f t="shared" si="9"/>
        <v>0</v>
      </c>
      <c r="N178" s="73">
        <v>0</v>
      </c>
      <c r="O178" s="76">
        <f t="shared" si="10"/>
        <v>0</v>
      </c>
    </row>
    <row r="179" spans="1:15" x14ac:dyDescent="0.25">
      <c r="A179" s="32">
        <v>2</v>
      </c>
      <c r="B179" s="33">
        <v>2</v>
      </c>
      <c r="C179" s="33">
        <v>8</v>
      </c>
      <c r="D179" s="33"/>
      <c r="E179" s="33"/>
      <c r="F179" s="34" t="s">
        <v>175</v>
      </c>
      <c r="G179" s="17">
        <v>0</v>
      </c>
      <c r="H179" s="17">
        <v>22847020.15068198</v>
      </c>
      <c r="I179" s="17">
        <v>0</v>
      </c>
      <c r="J179" s="17">
        <f>+J180+J182+J184+J186+J188+J192+J197+J204+J208</f>
        <v>0</v>
      </c>
      <c r="K179" s="79">
        <v>22847020.15068198</v>
      </c>
      <c r="L179" s="87">
        <f t="shared" si="11"/>
        <v>3.2656236522156332</v>
      </c>
      <c r="M179" s="87">
        <f t="shared" si="9"/>
        <v>1903918.3458901651</v>
      </c>
      <c r="N179" s="87">
        <f>N180+N182+N184+N186+N188+N192+N197+N204</f>
        <v>661606.79</v>
      </c>
      <c r="O179" s="75">
        <f t="shared" si="10"/>
        <v>1242311.555890165</v>
      </c>
    </row>
    <row r="180" spans="1:15" x14ac:dyDescent="0.25">
      <c r="A180" s="35">
        <v>2</v>
      </c>
      <c r="B180" s="36">
        <v>2</v>
      </c>
      <c r="C180" s="36">
        <v>8</v>
      </c>
      <c r="D180" s="36">
        <v>1</v>
      </c>
      <c r="E180" s="36"/>
      <c r="F180" s="47" t="s">
        <v>176</v>
      </c>
      <c r="G180" s="18">
        <v>0</v>
      </c>
      <c r="H180" s="18">
        <v>0</v>
      </c>
      <c r="I180" s="18">
        <v>0</v>
      </c>
      <c r="J180" s="18">
        <f>J181</f>
        <v>0</v>
      </c>
      <c r="K180" s="80">
        <v>0</v>
      </c>
      <c r="L180" s="88">
        <f t="shared" si="11"/>
        <v>0</v>
      </c>
      <c r="M180" s="90">
        <f t="shared" si="9"/>
        <v>0</v>
      </c>
      <c r="N180" s="72">
        <f>N181</f>
        <v>0</v>
      </c>
      <c r="O180" s="76">
        <f t="shared" si="10"/>
        <v>0</v>
      </c>
    </row>
    <row r="181" spans="1:15" x14ac:dyDescent="0.25">
      <c r="A181" s="38">
        <v>2</v>
      </c>
      <c r="B181" s="39">
        <v>2</v>
      </c>
      <c r="C181" s="39">
        <v>8</v>
      </c>
      <c r="D181" s="39">
        <v>1</v>
      </c>
      <c r="E181" s="39" t="s">
        <v>48</v>
      </c>
      <c r="F181" s="40" t="s">
        <v>176</v>
      </c>
      <c r="G181" s="19"/>
      <c r="H181" s="19">
        <f>VLOOKUP(F181,[1]PPNE4!F$23:N$531,9,FALSE)</f>
        <v>0</v>
      </c>
      <c r="I181" s="19"/>
      <c r="J181" s="19"/>
      <c r="K181" s="81">
        <f>SUBTOTAL(9,G181:I181)</f>
        <v>0</v>
      </c>
      <c r="L181" s="88">
        <f t="shared" si="11"/>
        <v>0</v>
      </c>
      <c r="M181" s="90">
        <f t="shared" si="9"/>
        <v>0</v>
      </c>
      <c r="N181" s="73">
        <v>0</v>
      </c>
      <c r="O181" s="76">
        <f t="shared" si="10"/>
        <v>0</v>
      </c>
    </row>
    <row r="182" spans="1:15" x14ac:dyDescent="0.25">
      <c r="A182" s="35">
        <v>2</v>
      </c>
      <c r="B182" s="36">
        <v>2</v>
      </c>
      <c r="C182" s="36">
        <v>8</v>
      </c>
      <c r="D182" s="36">
        <v>2</v>
      </c>
      <c r="E182" s="36"/>
      <c r="F182" s="47" t="s">
        <v>177</v>
      </c>
      <c r="G182" s="18">
        <v>0</v>
      </c>
      <c r="H182" s="18">
        <v>306257.73</v>
      </c>
      <c r="I182" s="18">
        <v>0</v>
      </c>
      <c r="J182" s="18">
        <f>J183</f>
        <v>0</v>
      </c>
      <c r="K182" s="80">
        <v>306257.73</v>
      </c>
      <c r="L182" s="88">
        <f t="shared" si="11"/>
        <v>4.3774745247555431E-2</v>
      </c>
      <c r="M182" s="90">
        <f t="shared" si="9"/>
        <v>25521.477499999997</v>
      </c>
      <c r="N182" s="72">
        <f>N183</f>
        <v>15321.05</v>
      </c>
      <c r="O182" s="76">
        <f t="shared" si="10"/>
        <v>10200.427499999998</v>
      </c>
    </row>
    <row r="183" spans="1:15" x14ac:dyDescent="0.25">
      <c r="A183" s="38">
        <v>2</v>
      </c>
      <c r="B183" s="39">
        <v>2</v>
      </c>
      <c r="C183" s="39">
        <v>8</v>
      </c>
      <c r="D183" s="39">
        <v>2</v>
      </c>
      <c r="E183" s="39" t="s">
        <v>48</v>
      </c>
      <c r="F183" s="40" t="s">
        <v>177</v>
      </c>
      <c r="G183" s="19"/>
      <c r="H183" s="19">
        <f>VLOOKUP(F183,[1]PPNE4!F$23:N$1531,9,FALSE)</f>
        <v>306257.73</v>
      </c>
      <c r="I183" s="19"/>
      <c r="J183" s="19"/>
      <c r="K183" s="81">
        <f>SUBTOTAL(9,G183:I183)</f>
        <v>306257.73</v>
      </c>
      <c r="L183" s="88">
        <f t="shared" si="11"/>
        <v>4.3774745247555431E-2</v>
      </c>
      <c r="M183" s="90">
        <f t="shared" si="9"/>
        <v>25521.477499999997</v>
      </c>
      <c r="N183" s="73">
        <v>15321.05</v>
      </c>
      <c r="O183" s="76">
        <f t="shared" si="10"/>
        <v>10200.427499999998</v>
      </c>
    </row>
    <row r="184" spans="1:15" x14ac:dyDescent="0.25">
      <c r="A184" s="35">
        <v>2</v>
      </c>
      <c r="B184" s="36">
        <v>2</v>
      </c>
      <c r="C184" s="36">
        <v>8</v>
      </c>
      <c r="D184" s="36">
        <v>3</v>
      </c>
      <c r="E184" s="36"/>
      <c r="F184" s="47" t="s">
        <v>178</v>
      </c>
      <c r="G184" s="18">
        <v>0</v>
      </c>
      <c r="H184" s="18">
        <v>0</v>
      </c>
      <c r="I184" s="18">
        <v>0</v>
      </c>
      <c r="J184" s="18">
        <f>J185</f>
        <v>0</v>
      </c>
      <c r="K184" s="80">
        <v>0</v>
      </c>
      <c r="L184" s="88">
        <f t="shared" si="11"/>
        <v>0</v>
      </c>
      <c r="M184" s="90">
        <f t="shared" si="9"/>
        <v>0</v>
      </c>
      <c r="N184" s="72">
        <f>N185</f>
        <v>0</v>
      </c>
      <c r="O184" s="76">
        <f t="shared" si="10"/>
        <v>0</v>
      </c>
    </row>
    <row r="185" spans="1:15" x14ac:dyDescent="0.25">
      <c r="A185" s="38">
        <v>2</v>
      </c>
      <c r="B185" s="39">
        <v>2</v>
      </c>
      <c r="C185" s="39">
        <v>8</v>
      </c>
      <c r="D185" s="39">
        <v>3</v>
      </c>
      <c r="E185" s="39" t="s">
        <v>48</v>
      </c>
      <c r="F185" s="55" t="s">
        <v>178</v>
      </c>
      <c r="G185" s="19"/>
      <c r="H185" s="19">
        <f>VLOOKUP(F185,[1]PPNE4!F$23:N$531,9,FALSE)</f>
        <v>0</v>
      </c>
      <c r="I185" s="19"/>
      <c r="J185" s="19"/>
      <c r="K185" s="81">
        <f>SUBTOTAL(9,G185:I185)</f>
        <v>0</v>
      </c>
      <c r="L185" s="88">
        <f t="shared" si="11"/>
        <v>0</v>
      </c>
      <c r="M185" s="90">
        <f t="shared" si="9"/>
        <v>0</v>
      </c>
      <c r="N185" s="73">
        <v>0</v>
      </c>
      <c r="O185" s="76">
        <f t="shared" si="10"/>
        <v>0</v>
      </c>
    </row>
    <row r="186" spans="1:15" x14ac:dyDescent="0.25">
      <c r="A186" s="35">
        <v>2</v>
      </c>
      <c r="B186" s="36">
        <v>2</v>
      </c>
      <c r="C186" s="36">
        <v>8</v>
      </c>
      <c r="D186" s="36">
        <v>4</v>
      </c>
      <c r="E186" s="36"/>
      <c r="F186" s="47" t="s">
        <v>179</v>
      </c>
      <c r="G186" s="18">
        <v>0</v>
      </c>
      <c r="H186" s="18">
        <v>0</v>
      </c>
      <c r="I186" s="18">
        <v>0</v>
      </c>
      <c r="J186" s="18">
        <f>J187</f>
        <v>0</v>
      </c>
      <c r="K186" s="80">
        <v>0</v>
      </c>
      <c r="L186" s="88">
        <f t="shared" si="11"/>
        <v>0</v>
      </c>
      <c r="M186" s="90">
        <f t="shared" si="9"/>
        <v>0</v>
      </c>
      <c r="N186" s="72">
        <f>N187</f>
        <v>0</v>
      </c>
      <c r="O186" s="76">
        <f t="shared" si="10"/>
        <v>0</v>
      </c>
    </row>
    <row r="187" spans="1:15" x14ac:dyDescent="0.25">
      <c r="A187" s="38">
        <v>2</v>
      </c>
      <c r="B187" s="39">
        <v>2</v>
      </c>
      <c r="C187" s="39">
        <v>8</v>
      </c>
      <c r="D187" s="39">
        <v>4</v>
      </c>
      <c r="E187" s="39" t="s">
        <v>48</v>
      </c>
      <c r="F187" s="40" t="s">
        <v>179</v>
      </c>
      <c r="G187" s="19"/>
      <c r="H187" s="19">
        <f>VLOOKUP(F187,[1]PPNE4!F$23:N$531,9,FALSE)</f>
        <v>0</v>
      </c>
      <c r="I187" s="19"/>
      <c r="J187" s="19"/>
      <c r="K187" s="81">
        <f>SUBTOTAL(9,G187:I187)</f>
        <v>0</v>
      </c>
      <c r="L187" s="88">
        <f t="shared" si="11"/>
        <v>0</v>
      </c>
      <c r="M187" s="90">
        <f t="shared" si="9"/>
        <v>0</v>
      </c>
      <c r="N187" s="73"/>
      <c r="O187" s="76">
        <f t="shared" si="10"/>
        <v>0</v>
      </c>
    </row>
    <row r="188" spans="1:15" x14ac:dyDescent="0.25">
      <c r="A188" s="35">
        <v>2</v>
      </c>
      <c r="B188" s="36">
        <v>2</v>
      </c>
      <c r="C188" s="36">
        <v>8</v>
      </c>
      <c r="D188" s="36">
        <v>5</v>
      </c>
      <c r="E188" s="36"/>
      <c r="F188" s="47" t="s">
        <v>180</v>
      </c>
      <c r="G188" s="18">
        <v>0</v>
      </c>
      <c r="H188" s="18">
        <v>2469513.3006819827</v>
      </c>
      <c r="I188" s="18">
        <v>0</v>
      </c>
      <c r="J188" s="18">
        <f>SUM(J189:J191)</f>
        <v>0</v>
      </c>
      <c r="K188" s="80">
        <v>2469513.3006819827</v>
      </c>
      <c r="L188" s="88">
        <f t="shared" si="11"/>
        <v>0.3529782435950386</v>
      </c>
      <c r="M188" s="90">
        <f t="shared" si="9"/>
        <v>205792.77505683189</v>
      </c>
      <c r="N188" s="72">
        <f>N189+N190+N191</f>
        <v>3300</v>
      </c>
      <c r="O188" s="76">
        <f t="shared" si="10"/>
        <v>202492.77505683189</v>
      </c>
    </row>
    <row r="189" spans="1:15" x14ac:dyDescent="0.25">
      <c r="A189" s="38">
        <v>2</v>
      </c>
      <c r="B189" s="39">
        <v>2</v>
      </c>
      <c r="C189" s="39">
        <v>8</v>
      </c>
      <c r="D189" s="39">
        <v>5</v>
      </c>
      <c r="E189" s="39" t="s">
        <v>48</v>
      </c>
      <c r="F189" s="40" t="s">
        <v>181</v>
      </c>
      <c r="G189" s="19"/>
      <c r="H189" s="19">
        <f>VLOOKUP(F189,[1]PPNE4!F$23:N$531,9,FALSE)</f>
        <v>0</v>
      </c>
      <c r="I189" s="19"/>
      <c r="J189" s="19"/>
      <c r="K189" s="81">
        <f>SUBTOTAL(9,G189:I189)</f>
        <v>0</v>
      </c>
      <c r="L189" s="88">
        <f t="shared" si="11"/>
        <v>0</v>
      </c>
      <c r="M189" s="90">
        <f t="shared" si="9"/>
        <v>0</v>
      </c>
      <c r="N189" s="73">
        <v>0</v>
      </c>
      <c r="O189" s="76">
        <f t="shared" si="10"/>
        <v>0</v>
      </c>
    </row>
    <row r="190" spans="1:15" x14ac:dyDescent="0.25">
      <c r="A190" s="38">
        <v>2</v>
      </c>
      <c r="B190" s="39">
        <v>2</v>
      </c>
      <c r="C190" s="39">
        <v>8</v>
      </c>
      <c r="D190" s="39">
        <v>5</v>
      </c>
      <c r="E190" s="39" t="s">
        <v>63</v>
      </c>
      <c r="F190" s="40" t="s">
        <v>182</v>
      </c>
      <c r="G190" s="19"/>
      <c r="H190" s="19" t="e">
        <f>VLOOKUP(F190,[1]PPNE4!F$23:N$531,9,FALSE)</f>
        <v>#REF!</v>
      </c>
      <c r="I190" s="19"/>
      <c r="J190" s="19"/>
      <c r="K190" s="81">
        <v>0</v>
      </c>
      <c r="L190" s="88">
        <f t="shared" si="11"/>
        <v>0</v>
      </c>
      <c r="M190" s="90">
        <f t="shared" si="9"/>
        <v>0</v>
      </c>
      <c r="N190" s="73">
        <v>0</v>
      </c>
      <c r="O190" s="76">
        <f t="shared" si="10"/>
        <v>0</v>
      </c>
    </row>
    <row r="191" spans="1:15" x14ac:dyDescent="0.25">
      <c r="A191" s="38">
        <v>2</v>
      </c>
      <c r="B191" s="39">
        <v>2</v>
      </c>
      <c r="C191" s="39">
        <v>8</v>
      </c>
      <c r="D191" s="39">
        <v>5</v>
      </c>
      <c r="E191" s="39" t="s">
        <v>65</v>
      </c>
      <c r="F191" s="40" t="s">
        <v>183</v>
      </c>
      <c r="G191" s="19"/>
      <c r="H191" s="19">
        <f>VLOOKUP(F191,[1]PPNE4!F$23:N$1531,9,FALSE)</f>
        <v>461000</v>
      </c>
      <c r="I191" s="19"/>
      <c r="J191" s="19"/>
      <c r="K191" s="81">
        <f>SUBTOTAL(9,G191:I191)</f>
        <v>461000</v>
      </c>
      <c r="L191" s="88">
        <f t="shared" si="11"/>
        <v>6.5892728843523582E-2</v>
      </c>
      <c r="M191" s="90">
        <f t="shared" si="9"/>
        <v>38416.666666666664</v>
      </c>
      <c r="N191" s="73">
        <v>3300</v>
      </c>
      <c r="O191" s="76">
        <f t="shared" si="10"/>
        <v>35116.666666666664</v>
      </c>
    </row>
    <row r="192" spans="1:15" x14ac:dyDescent="0.25">
      <c r="A192" s="35">
        <v>2</v>
      </c>
      <c r="B192" s="36">
        <v>2</v>
      </c>
      <c r="C192" s="36">
        <v>8</v>
      </c>
      <c r="D192" s="36">
        <v>6</v>
      </c>
      <c r="E192" s="36"/>
      <c r="F192" s="47" t="s">
        <v>184</v>
      </c>
      <c r="G192" s="18">
        <v>0</v>
      </c>
      <c r="H192" s="18">
        <v>0</v>
      </c>
      <c r="I192" s="18">
        <v>0</v>
      </c>
      <c r="J192" s="18">
        <f>SUM(J193:J196)</f>
        <v>0</v>
      </c>
      <c r="K192" s="80">
        <v>0</v>
      </c>
      <c r="L192" s="88">
        <f t="shared" si="11"/>
        <v>0</v>
      </c>
      <c r="M192" s="90">
        <f t="shared" si="9"/>
        <v>0</v>
      </c>
      <c r="N192" s="72">
        <f>N193+N194+N195+N196</f>
        <v>0</v>
      </c>
      <c r="O192" s="76">
        <f t="shared" si="10"/>
        <v>0</v>
      </c>
    </row>
    <row r="193" spans="1:15" x14ac:dyDescent="0.25">
      <c r="A193" s="38">
        <v>2</v>
      </c>
      <c r="B193" s="39">
        <v>2</v>
      </c>
      <c r="C193" s="39">
        <v>8</v>
      </c>
      <c r="D193" s="39">
        <v>6</v>
      </c>
      <c r="E193" s="39" t="s">
        <v>48</v>
      </c>
      <c r="F193" s="40" t="s">
        <v>185</v>
      </c>
      <c r="G193" s="19"/>
      <c r="H193" s="19">
        <f>VLOOKUP(F193,[1]PPNE4!F$23:N$531,9,FALSE)</f>
        <v>0</v>
      </c>
      <c r="I193" s="19"/>
      <c r="J193" s="19"/>
      <c r="K193" s="81">
        <f>SUBTOTAL(9,G193:I193)</f>
        <v>0</v>
      </c>
      <c r="L193" s="88">
        <f t="shared" si="11"/>
        <v>0</v>
      </c>
      <c r="M193" s="90">
        <f t="shared" si="9"/>
        <v>0</v>
      </c>
      <c r="N193" s="73">
        <v>0</v>
      </c>
      <c r="O193" s="76">
        <f t="shared" si="10"/>
        <v>0</v>
      </c>
    </row>
    <row r="194" spans="1:15" x14ac:dyDescent="0.25">
      <c r="A194" s="38">
        <v>2</v>
      </c>
      <c r="B194" s="39">
        <v>2</v>
      </c>
      <c r="C194" s="39">
        <v>8</v>
      </c>
      <c r="D194" s="39">
        <v>6</v>
      </c>
      <c r="E194" s="39" t="s">
        <v>63</v>
      </c>
      <c r="F194" s="40" t="s">
        <v>186</v>
      </c>
      <c r="G194" s="19"/>
      <c r="H194" s="19">
        <f>VLOOKUP(F194,[1]PPNE4!F$23:N$531,9,FALSE)</f>
        <v>0</v>
      </c>
      <c r="I194" s="19"/>
      <c r="J194" s="19"/>
      <c r="K194" s="81">
        <f>SUBTOTAL(9,G194:I194)</f>
        <v>0</v>
      </c>
      <c r="L194" s="88">
        <f t="shared" si="11"/>
        <v>0</v>
      </c>
      <c r="M194" s="90">
        <f t="shared" si="9"/>
        <v>0</v>
      </c>
      <c r="N194" s="73">
        <v>0</v>
      </c>
      <c r="O194" s="76">
        <f t="shared" si="10"/>
        <v>0</v>
      </c>
    </row>
    <row r="195" spans="1:15" x14ac:dyDescent="0.25">
      <c r="A195" s="38">
        <v>2</v>
      </c>
      <c r="B195" s="39">
        <v>2</v>
      </c>
      <c r="C195" s="39">
        <v>8</v>
      </c>
      <c r="D195" s="39">
        <v>6</v>
      </c>
      <c r="E195" s="39" t="s">
        <v>65</v>
      </c>
      <c r="F195" s="40" t="s">
        <v>187</v>
      </c>
      <c r="G195" s="19"/>
      <c r="H195" s="19">
        <f>VLOOKUP(F195,[1]PPNE4!F$23:N$531,9,FALSE)</f>
        <v>0</v>
      </c>
      <c r="I195" s="19"/>
      <c r="J195" s="19"/>
      <c r="K195" s="81">
        <f>SUBTOTAL(9,G195:I195)</f>
        <v>0</v>
      </c>
      <c r="L195" s="88">
        <f t="shared" si="11"/>
        <v>0</v>
      </c>
      <c r="M195" s="90">
        <f t="shared" si="9"/>
        <v>0</v>
      </c>
      <c r="N195" s="73">
        <v>0</v>
      </c>
      <c r="O195" s="76">
        <f t="shared" si="10"/>
        <v>0</v>
      </c>
    </row>
    <row r="196" spans="1:15" x14ac:dyDescent="0.25">
      <c r="A196" s="38">
        <v>2</v>
      </c>
      <c r="B196" s="39">
        <v>2</v>
      </c>
      <c r="C196" s="39">
        <v>8</v>
      </c>
      <c r="D196" s="39">
        <v>6</v>
      </c>
      <c r="E196" s="39" t="s">
        <v>67</v>
      </c>
      <c r="F196" s="40" t="s">
        <v>188</v>
      </c>
      <c r="G196" s="19"/>
      <c r="H196" s="19">
        <f>VLOOKUP(F196,[1]PPNE4!F$23:N$531,9,FALSE)</f>
        <v>0</v>
      </c>
      <c r="I196" s="19"/>
      <c r="J196" s="19"/>
      <c r="K196" s="81">
        <f>SUBTOTAL(9,G196:I196)</f>
        <v>0</v>
      </c>
      <c r="L196" s="88">
        <f t="shared" si="11"/>
        <v>0</v>
      </c>
      <c r="M196" s="90">
        <f t="shared" si="9"/>
        <v>0</v>
      </c>
      <c r="N196" s="73">
        <v>0</v>
      </c>
      <c r="O196" s="76">
        <f t="shared" si="10"/>
        <v>0</v>
      </c>
    </row>
    <row r="197" spans="1:15" x14ac:dyDescent="0.25">
      <c r="A197" s="35">
        <v>2</v>
      </c>
      <c r="B197" s="36">
        <v>2</v>
      </c>
      <c r="C197" s="36">
        <v>8</v>
      </c>
      <c r="D197" s="36">
        <v>7</v>
      </c>
      <c r="E197" s="36"/>
      <c r="F197" s="47" t="s">
        <v>189</v>
      </c>
      <c r="G197" s="18">
        <v>0</v>
      </c>
      <c r="H197" s="18">
        <v>10136714.16</v>
      </c>
      <c r="I197" s="18">
        <v>0</v>
      </c>
      <c r="J197" s="18">
        <f>SUM(J198:J203)</f>
        <v>0</v>
      </c>
      <c r="K197" s="80">
        <v>10136714.16</v>
      </c>
      <c r="L197" s="88">
        <f t="shared" si="11"/>
        <v>1.4488845065275182</v>
      </c>
      <c r="M197" s="90">
        <f t="shared" si="9"/>
        <v>844726.18</v>
      </c>
      <c r="N197" s="72">
        <f>N198+N199+N200+N201+N202+N203</f>
        <v>75572.23</v>
      </c>
      <c r="O197" s="76">
        <f t="shared" si="10"/>
        <v>769153.95000000007</v>
      </c>
    </row>
    <row r="198" spans="1:15" x14ac:dyDescent="0.25">
      <c r="A198" s="38">
        <v>2</v>
      </c>
      <c r="B198" s="39">
        <v>2</v>
      </c>
      <c r="C198" s="39">
        <v>8</v>
      </c>
      <c r="D198" s="39">
        <v>7</v>
      </c>
      <c r="E198" s="39" t="s">
        <v>48</v>
      </c>
      <c r="F198" s="55" t="s">
        <v>190</v>
      </c>
      <c r="G198" s="19"/>
      <c r="H198" s="19">
        <f>VLOOKUP(F198,[1]PPNE4!F$23:N$531,9,FALSE)</f>
        <v>0</v>
      </c>
      <c r="I198" s="19"/>
      <c r="J198" s="19"/>
      <c r="K198" s="81">
        <f t="shared" ref="K198:K203" si="14">SUBTOTAL(9,G198:I198)</f>
        <v>0</v>
      </c>
      <c r="L198" s="102">
        <f t="shared" si="11"/>
        <v>0</v>
      </c>
      <c r="M198" s="103">
        <f t="shared" si="9"/>
        <v>0</v>
      </c>
      <c r="N198" s="106">
        <v>0</v>
      </c>
      <c r="O198" s="105">
        <f t="shared" si="10"/>
        <v>0</v>
      </c>
    </row>
    <row r="199" spans="1:15" x14ac:dyDescent="0.25">
      <c r="A199" s="38">
        <v>2</v>
      </c>
      <c r="B199" s="39">
        <v>2</v>
      </c>
      <c r="C199" s="39">
        <v>8</v>
      </c>
      <c r="D199" s="39">
        <v>7</v>
      </c>
      <c r="E199" s="39" t="s">
        <v>63</v>
      </c>
      <c r="F199" s="55" t="s">
        <v>191</v>
      </c>
      <c r="G199" s="19"/>
      <c r="H199" s="19">
        <f>VLOOKUP(F199,[1]PPNE4!F$23:N$1531,9,FALSE)</f>
        <v>191104.1</v>
      </c>
      <c r="I199" s="19"/>
      <c r="J199" s="19"/>
      <c r="K199" s="81">
        <f t="shared" si="14"/>
        <v>191104.1</v>
      </c>
      <c r="L199" s="88">
        <f t="shared" si="11"/>
        <v>2.7315337618623894E-2</v>
      </c>
      <c r="M199" s="90">
        <f t="shared" si="9"/>
        <v>15925.341666666667</v>
      </c>
      <c r="N199" s="73">
        <v>0</v>
      </c>
      <c r="O199" s="76">
        <f t="shared" si="10"/>
        <v>15925.341666666667</v>
      </c>
    </row>
    <row r="200" spans="1:15" x14ac:dyDescent="0.25">
      <c r="A200" s="38">
        <v>2</v>
      </c>
      <c r="B200" s="39">
        <v>2</v>
      </c>
      <c r="C200" s="39">
        <v>8</v>
      </c>
      <c r="D200" s="39">
        <v>7</v>
      </c>
      <c r="E200" s="39" t="s">
        <v>65</v>
      </c>
      <c r="F200" s="55" t="s">
        <v>192</v>
      </c>
      <c r="G200" s="19"/>
      <c r="H200" s="19">
        <f>VLOOKUP(F200,[1]PPNE4!F$23:N$531,9,FALSE)</f>
        <v>0</v>
      </c>
      <c r="I200" s="19"/>
      <c r="J200" s="19"/>
      <c r="K200" s="81">
        <f t="shared" si="14"/>
        <v>0</v>
      </c>
      <c r="L200" s="88">
        <f t="shared" si="11"/>
        <v>0</v>
      </c>
      <c r="M200" s="90">
        <f t="shared" si="9"/>
        <v>0</v>
      </c>
      <c r="N200" s="73">
        <v>0</v>
      </c>
      <c r="O200" s="76">
        <f t="shared" si="10"/>
        <v>0</v>
      </c>
    </row>
    <row r="201" spans="1:15" x14ac:dyDescent="0.25">
      <c r="A201" s="38">
        <v>2</v>
      </c>
      <c r="B201" s="39">
        <v>2</v>
      </c>
      <c r="C201" s="39">
        <v>8</v>
      </c>
      <c r="D201" s="39">
        <v>7</v>
      </c>
      <c r="E201" s="39" t="s">
        <v>67</v>
      </c>
      <c r="F201" s="55" t="s">
        <v>193</v>
      </c>
      <c r="G201" s="19"/>
      <c r="H201" s="19">
        <f>VLOOKUP(F201,[1]PPNE4!F$23:N$1531,9,FALSE)</f>
        <v>685447.71</v>
      </c>
      <c r="I201" s="19"/>
      <c r="J201" s="19"/>
      <c r="K201" s="81">
        <f t="shared" si="14"/>
        <v>685447.71</v>
      </c>
      <c r="L201" s="88">
        <f t="shared" si="11"/>
        <v>9.7974013213544861E-2</v>
      </c>
      <c r="M201" s="90">
        <f t="shared" si="9"/>
        <v>57120.642499999994</v>
      </c>
      <c r="N201" s="73">
        <v>0</v>
      </c>
      <c r="O201" s="76">
        <f t="shared" si="10"/>
        <v>57120.642499999994</v>
      </c>
    </row>
    <row r="202" spans="1:15" ht="22.5" customHeight="1" x14ac:dyDescent="0.25">
      <c r="A202" s="38">
        <v>2</v>
      </c>
      <c r="B202" s="39">
        <v>2</v>
      </c>
      <c r="C202" s="39">
        <v>8</v>
      </c>
      <c r="D202" s="39">
        <v>7</v>
      </c>
      <c r="E202" s="39" t="s">
        <v>69</v>
      </c>
      <c r="F202" s="55" t="s">
        <v>194</v>
      </c>
      <c r="G202" s="19"/>
      <c r="H202" s="19">
        <f>VLOOKUP(F202,[1]PPNE4!F$23:N$531,9,FALSE)</f>
        <v>0</v>
      </c>
      <c r="I202" s="19"/>
      <c r="J202" s="19"/>
      <c r="K202" s="81">
        <f t="shared" si="14"/>
        <v>0</v>
      </c>
      <c r="L202" s="88">
        <f t="shared" si="11"/>
        <v>0</v>
      </c>
      <c r="M202" s="90">
        <f t="shared" si="9"/>
        <v>0</v>
      </c>
      <c r="N202" s="73">
        <v>0</v>
      </c>
      <c r="O202" s="76">
        <f t="shared" si="10"/>
        <v>0</v>
      </c>
    </row>
    <row r="203" spans="1:15" ht="22.5" customHeight="1" x14ac:dyDescent="0.25">
      <c r="A203" s="38">
        <v>2</v>
      </c>
      <c r="B203" s="39">
        <v>2</v>
      </c>
      <c r="C203" s="39">
        <v>8</v>
      </c>
      <c r="D203" s="39">
        <v>7</v>
      </c>
      <c r="E203" s="39" t="s">
        <v>70</v>
      </c>
      <c r="F203" s="55" t="s">
        <v>195</v>
      </c>
      <c r="G203" s="19"/>
      <c r="H203" s="19">
        <f>VLOOKUP(F203,[1]PPNE4!F$23:N$1531,9,FALSE)</f>
        <v>9260162.3499999996</v>
      </c>
      <c r="I203" s="19"/>
      <c r="J203" s="19"/>
      <c r="K203" s="81">
        <f t="shared" si="14"/>
        <v>9260162.3499999996</v>
      </c>
      <c r="L203" s="88">
        <f t="shared" si="11"/>
        <v>1.3235951556953494</v>
      </c>
      <c r="M203" s="90">
        <f t="shared" si="9"/>
        <v>771680.1958333333</v>
      </c>
      <c r="N203" s="73">
        <v>75572.23</v>
      </c>
      <c r="O203" s="76">
        <f t="shared" si="10"/>
        <v>696107.96583333332</v>
      </c>
    </row>
    <row r="204" spans="1:15" x14ac:dyDescent="0.25">
      <c r="A204" s="35">
        <v>2</v>
      </c>
      <c r="B204" s="36">
        <v>2</v>
      </c>
      <c r="C204" s="36">
        <v>8</v>
      </c>
      <c r="D204" s="36">
        <v>8</v>
      </c>
      <c r="E204" s="36"/>
      <c r="F204" s="47" t="s">
        <v>196</v>
      </c>
      <c r="G204" s="18">
        <v>0</v>
      </c>
      <c r="H204" s="18">
        <v>9934534.959999999</v>
      </c>
      <c r="I204" s="18">
        <v>0</v>
      </c>
      <c r="J204" s="18">
        <f>SUM(J205:J207)</f>
        <v>0</v>
      </c>
      <c r="K204" s="80">
        <v>9934534.959999999</v>
      </c>
      <c r="L204" s="88">
        <f t="shared" si="11"/>
        <v>1.4199861568455212</v>
      </c>
      <c r="M204" s="90">
        <f t="shared" si="9"/>
        <v>827877.91333333321</v>
      </c>
      <c r="N204" s="72">
        <f>N205+N206+N207</f>
        <v>567413.51</v>
      </c>
      <c r="O204" s="76">
        <f t="shared" si="10"/>
        <v>260464.4033333332</v>
      </c>
    </row>
    <row r="205" spans="1:15" x14ac:dyDescent="0.25">
      <c r="A205" s="38">
        <v>2</v>
      </c>
      <c r="B205" s="39">
        <v>2</v>
      </c>
      <c r="C205" s="39">
        <v>8</v>
      </c>
      <c r="D205" s="39">
        <v>8</v>
      </c>
      <c r="E205" s="39" t="s">
        <v>48</v>
      </c>
      <c r="F205" s="55" t="s">
        <v>32</v>
      </c>
      <c r="G205" s="19"/>
      <c r="H205" s="19">
        <f>VLOOKUP(F205,[1]PPNE4!F$23:N$1531,9,FALSE)</f>
        <v>9932272.0999999996</v>
      </c>
      <c r="I205" s="19"/>
      <c r="J205" s="19"/>
      <c r="K205" s="81">
        <f>SUBTOTAL(9,G205:I205)</f>
        <v>9932272.0999999996</v>
      </c>
      <c r="L205" s="88">
        <f t="shared" si="11"/>
        <v>1.4196627164542179</v>
      </c>
      <c r="M205" s="90">
        <f t="shared" si="9"/>
        <v>827689.34166666667</v>
      </c>
      <c r="N205" s="73">
        <v>567413.51</v>
      </c>
      <c r="O205" s="76">
        <f t="shared" si="10"/>
        <v>260275.83166666667</v>
      </c>
    </row>
    <row r="206" spans="1:15" x14ac:dyDescent="0.25">
      <c r="A206" s="38">
        <v>2</v>
      </c>
      <c r="B206" s="39">
        <v>2</v>
      </c>
      <c r="C206" s="39">
        <v>8</v>
      </c>
      <c r="D206" s="39">
        <v>8</v>
      </c>
      <c r="E206" s="39" t="s">
        <v>63</v>
      </c>
      <c r="F206" s="55" t="s">
        <v>33</v>
      </c>
      <c r="G206" s="19"/>
      <c r="H206" s="19">
        <f>VLOOKUP(F206,[1]PPNE4!F$23:N$1531,9,FALSE)</f>
        <v>2262.86</v>
      </c>
      <c r="I206" s="19"/>
      <c r="J206" s="19"/>
      <c r="K206" s="81">
        <f>SUBTOTAL(9,G206:I206)</f>
        <v>2262.86</v>
      </c>
      <c r="L206" s="88">
        <f t="shared" si="11"/>
        <v>3.2344039130337477E-4</v>
      </c>
      <c r="M206" s="90">
        <f t="shared" si="9"/>
        <v>188.57166666666669</v>
      </c>
      <c r="N206" s="73">
        <v>0</v>
      </c>
      <c r="O206" s="76">
        <f t="shared" si="10"/>
        <v>188.57166666666669</v>
      </c>
    </row>
    <row r="207" spans="1:15" x14ac:dyDescent="0.25">
      <c r="A207" s="38">
        <v>2</v>
      </c>
      <c r="B207" s="39">
        <v>2</v>
      </c>
      <c r="C207" s="39">
        <v>8</v>
      </c>
      <c r="D207" s="39">
        <v>8</v>
      </c>
      <c r="E207" s="39" t="s">
        <v>65</v>
      </c>
      <c r="F207" s="55" t="s">
        <v>197</v>
      </c>
      <c r="G207" s="19"/>
      <c r="H207" s="19">
        <f>VLOOKUP(F207,[1]PPNE4!F$23:N$531,9,FALSE)</f>
        <v>0</v>
      </c>
      <c r="I207" s="19"/>
      <c r="J207" s="19"/>
      <c r="K207" s="81">
        <f>SUBTOTAL(9,G207:I207)</f>
        <v>0</v>
      </c>
      <c r="L207" s="88">
        <f t="shared" si="11"/>
        <v>0</v>
      </c>
      <c r="M207" s="90">
        <f t="shared" ref="M207:M270" si="15">K207/12</f>
        <v>0</v>
      </c>
      <c r="N207" s="73">
        <v>0</v>
      </c>
      <c r="O207" s="76">
        <f t="shared" ref="O207:O270" si="16">M207-N207</f>
        <v>0</v>
      </c>
    </row>
    <row r="208" spans="1:15" x14ac:dyDescent="0.25">
      <c r="A208" s="35">
        <v>2</v>
      </c>
      <c r="B208" s="36">
        <v>2</v>
      </c>
      <c r="C208" s="36">
        <v>8</v>
      </c>
      <c r="D208" s="36">
        <v>9</v>
      </c>
      <c r="E208" s="36"/>
      <c r="F208" s="47" t="s">
        <v>198</v>
      </c>
      <c r="G208" s="18">
        <v>0</v>
      </c>
      <c r="H208" s="18">
        <v>0</v>
      </c>
      <c r="I208" s="18">
        <v>0</v>
      </c>
      <c r="J208" s="18">
        <f>SUM(J209:J213)</f>
        <v>0</v>
      </c>
      <c r="K208" s="80">
        <v>0</v>
      </c>
      <c r="L208" s="88">
        <f t="shared" ref="L208:L271" si="17">IFERROR(K208/$K$14*100,"0.00")</f>
        <v>0</v>
      </c>
      <c r="M208" s="90">
        <f t="shared" si="15"/>
        <v>0</v>
      </c>
      <c r="N208" s="72">
        <f>N209+N210+N211+N212+N213</f>
        <v>0</v>
      </c>
      <c r="O208" s="76">
        <f t="shared" si="16"/>
        <v>0</v>
      </c>
    </row>
    <row r="209" spans="1:15" ht="22.5" customHeight="1" x14ac:dyDescent="0.25">
      <c r="A209" s="39">
        <v>2</v>
      </c>
      <c r="B209" s="39">
        <v>2</v>
      </c>
      <c r="C209" s="39">
        <v>8</v>
      </c>
      <c r="D209" s="39">
        <v>9</v>
      </c>
      <c r="E209" s="39" t="s">
        <v>48</v>
      </c>
      <c r="F209" s="55" t="s">
        <v>199</v>
      </c>
      <c r="G209" s="19"/>
      <c r="H209" s="19">
        <f>VLOOKUP(F209,[1]PPNE4!F$23:N$531,9,FALSE)</f>
        <v>0</v>
      </c>
      <c r="I209" s="19"/>
      <c r="J209" s="19"/>
      <c r="K209" s="81">
        <f>SUBTOTAL(9,G209:I209)</f>
        <v>0</v>
      </c>
      <c r="L209" s="88">
        <f t="shared" si="17"/>
        <v>0</v>
      </c>
      <c r="M209" s="90">
        <f t="shared" si="15"/>
        <v>0</v>
      </c>
      <c r="N209" s="73">
        <v>0</v>
      </c>
      <c r="O209" s="76">
        <f t="shared" si="16"/>
        <v>0</v>
      </c>
    </row>
    <row r="210" spans="1:15" x14ac:dyDescent="0.25">
      <c r="A210" s="39">
        <v>2</v>
      </c>
      <c r="B210" s="39">
        <v>2</v>
      </c>
      <c r="C210" s="39">
        <v>8</v>
      </c>
      <c r="D210" s="39">
        <v>9</v>
      </c>
      <c r="E210" s="39" t="s">
        <v>63</v>
      </c>
      <c r="F210" s="55" t="s">
        <v>200</v>
      </c>
      <c r="G210" s="19"/>
      <c r="H210" s="19">
        <f>VLOOKUP(F210,[1]PPNE4!F$23:N$531,9,FALSE)</f>
        <v>0</v>
      </c>
      <c r="I210" s="19"/>
      <c r="J210" s="19"/>
      <c r="K210" s="81">
        <f>SUBTOTAL(9,G210:I210)</f>
        <v>0</v>
      </c>
      <c r="L210" s="88">
        <f t="shared" si="17"/>
        <v>0</v>
      </c>
      <c r="M210" s="90">
        <f t="shared" si="15"/>
        <v>0</v>
      </c>
      <c r="N210" s="73">
        <v>0</v>
      </c>
      <c r="O210" s="76">
        <f t="shared" si="16"/>
        <v>0</v>
      </c>
    </row>
    <row r="211" spans="1:15" ht="22.5" customHeight="1" x14ac:dyDescent="0.25">
      <c r="A211" s="39">
        <v>2</v>
      </c>
      <c r="B211" s="39">
        <v>2</v>
      </c>
      <c r="C211" s="39">
        <v>8</v>
      </c>
      <c r="D211" s="39">
        <v>9</v>
      </c>
      <c r="E211" s="39" t="s">
        <v>65</v>
      </c>
      <c r="F211" s="55" t="s">
        <v>201</v>
      </c>
      <c r="G211" s="19"/>
      <c r="H211" s="19">
        <f>VLOOKUP(F211,[1]PPNE4!F$23:N$531,9,FALSE)</f>
        <v>0</v>
      </c>
      <c r="I211" s="19"/>
      <c r="J211" s="19"/>
      <c r="K211" s="81">
        <f>SUBTOTAL(9,G211:I211)</f>
        <v>0</v>
      </c>
      <c r="L211" s="88">
        <f t="shared" si="17"/>
        <v>0</v>
      </c>
      <c r="M211" s="90">
        <f t="shared" si="15"/>
        <v>0</v>
      </c>
      <c r="N211" s="73">
        <v>0</v>
      </c>
      <c r="O211" s="76">
        <f t="shared" si="16"/>
        <v>0</v>
      </c>
    </row>
    <row r="212" spans="1:15" ht="22.5" customHeight="1" x14ac:dyDescent="0.25">
      <c r="A212" s="39">
        <v>2</v>
      </c>
      <c r="B212" s="39">
        <v>2</v>
      </c>
      <c r="C212" s="39">
        <v>8</v>
      </c>
      <c r="D212" s="39">
        <v>9</v>
      </c>
      <c r="E212" s="39" t="s">
        <v>67</v>
      </c>
      <c r="F212" s="55" t="s">
        <v>202</v>
      </c>
      <c r="G212" s="19"/>
      <c r="H212" s="19">
        <f>VLOOKUP(F212,[1]PPNE4!F$23:N$531,9,FALSE)</f>
        <v>0</v>
      </c>
      <c r="I212" s="19"/>
      <c r="J212" s="19"/>
      <c r="K212" s="81">
        <f>SUBTOTAL(9,G212:I212)</f>
        <v>0</v>
      </c>
      <c r="L212" s="88">
        <f t="shared" si="17"/>
        <v>0</v>
      </c>
      <c r="M212" s="90">
        <f t="shared" si="15"/>
        <v>0</v>
      </c>
      <c r="N212" s="73">
        <v>0</v>
      </c>
      <c r="O212" s="76">
        <f t="shared" si="16"/>
        <v>0</v>
      </c>
    </row>
    <row r="213" spans="1:15" ht="22.5" customHeight="1" x14ac:dyDescent="0.25">
      <c r="A213" s="38">
        <v>2</v>
      </c>
      <c r="B213" s="39">
        <v>2</v>
      </c>
      <c r="C213" s="39">
        <v>8</v>
      </c>
      <c r="D213" s="39">
        <v>9</v>
      </c>
      <c r="E213" s="39" t="s">
        <v>69</v>
      </c>
      <c r="F213" s="55" t="s">
        <v>203</v>
      </c>
      <c r="G213" s="19"/>
      <c r="H213" s="19">
        <f>VLOOKUP(F213,[1]PPNE4!F$23:N$531,9,FALSE)</f>
        <v>0</v>
      </c>
      <c r="I213" s="19"/>
      <c r="J213" s="19"/>
      <c r="K213" s="81">
        <f>SUBTOTAL(9,G213:I213)</f>
        <v>0</v>
      </c>
      <c r="L213" s="88">
        <f t="shared" si="17"/>
        <v>0</v>
      </c>
      <c r="M213" s="90">
        <f t="shared" si="15"/>
        <v>0</v>
      </c>
      <c r="N213" s="73">
        <v>0</v>
      </c>
      <c r="O213" s="76">
        <f t="shared" si="16"/>
        <v>0</v>
      </c>
    </row>
    <row r="214" spans="1:15" x14ac:dyDescent="0.25">
      <c r="A214" s="16">
        <v>2</v>
      </c>
      <c r="B214" s="16">
        <v>3</v>
      </c>
      <c r="C214" s="16"/>
      <c r="D214" s="16"/>
      <c r="E214" s="16"/>
      <c r="F214" s="16" t="s">
        <v>34</v>
      </c>
      <c r="G214" s="16">
        <v>0</v>
      </c>
      <c r="H214" s="16">
        <v>297804488.56806695</v>
      </c>
      <c r="I214" s="16">
        <v>0</v>
      </c>
      <c r="J214" s="16"/>
      <c r="K214" s="78">
        <v>297804488.56806695</v>
      </c>
      <c r="L214" s="87">
        <f t="shared" si="17"/>
        <v>42.566486797396642</v>
      </c>
      <c r="M214" s="87">
        <f t="shared" si="15"/>
        <v>24817040.714005578</v>
      </c>
      <c r="N214" s="87">
        <f>N215+N227+N236+N249+N254+N265+N293+N314</f>
        <v>10938196.389999999</v>
      </c>
      <c r="O214" s="75">
        <f t="shared" si="16"/>
        <v>13878844.32400558</v>
      </c>
    </row>
    <row r="215" spans="1:15" x14ac:dyDescent="0.25">
      <c r="A215" s="32">
        <v>2</v>
      </c>
      <c r="B215" s="33">
        <v>3</v>
      </c>
      <c r="C215" s="33">
        <v>1</v>
      </c>
      <c r="D215" s="33"/>
      <c r="E215" s="33"/>
      <c r="F215" s="34" t="s">
        <v>204</v>
      </c>
      <c r="G215" s="17">
        <v>0</v>
      </c>
      <c r="H215" s="17">
        <v>23523439.084766544</v>
      </c>
      <c r="I215" s="17">
        <v>0</v>
      </c>
      <c r="J215" s="17">
        <f>+J216+J219+J221+J225</f>
        <v>0</v>
      </c>
      <c r="K215" s="79">
        <v>23523439.084766544</v>
      </c>
      <c r="L215" s="88">
        <f t="shared" si="17"/>
        <v>3.3623071433398399</v>
      </c>
      <c r="M215" s="90">
        <f t="shared" si="15"/>
        <v>1960286.590397212</v>
      </c>
      <c r="N215" s="72">
        <f>N216+N219+N221</f>
        <v>829310.06</v>
      </c>
      <c r="O215" s="76">
        <f t="shared" si="16"/>
        <v>1130976.5303972119</v>
      </c>
    </row>
    <row r="216" spans="1:15" x14ac:dyDescent="0.25">
      <c r="A216" s="35">
        <v>2</v>
      </c>
      <c r="B216" s="36">
        <v>3</v>
      </c>
      <c r="C216" s="36">
        <v>1</v>
      </c>
      <c r="D216" s="36">
        <v>1</v>
      </c>
      <c r="E216" s="36"/>
      <c r="F216" s="47" t="s">
        <v>205</v>
      </c>
      <c r="G216" s="18">
        <v>0</v>
      </c>
      <c r="H216" s="18">
        <v>23490104.794766545</v>
      </c>
      <c r="I216" s="18">
        <v>0</v>
      </c>
      <c r="J216" s="18">
        <f>SUM(J217:J217)</f>
        <v>0</v>
      </c>
      <c r="K216" s="80">
        <v>23490104.794766545</v>
      </c>
      <c r="L216" s="88">
        <f t="shared" si="17"/>
        <v>3.3575425287364533</v>
      </c>
      <c r="M216" s="90">
        <f t="shared" si="15"/>
        <v>1957508.732897212</v>
      </c>
      <c r="N216" s="72">
        <f>N217</f>
        <v>825860.06</v>
      </c>
      <c r="O216" s="76">
        <f t="shared" si="16"/>
        <v>1131648.672897212</v>
      </c>
    </row>
    <row r="217" spans="1:15" x14ac:dyDescent="0.25">
      <c r="A217" s="48">
        <v>2</v>
      </c>
      <c r="B217" s="39">
        <v>3</v>
      </c>
      <c r="C217" s="39">
        <v>1</v>
      </c>
      <c r="D217" s="39">
        <v>1</v>
      </c>
      <c r="E217" s="39" t="s">
        <v>48</v>
      </c>
      <c r="F217" s="40" t="s">
        <v>205</v>
      </c>
      <c r="G217" s="19"/>
      <c r="H217" s="19" t="e">
        <f>VLOOKUP(F217,[1]PPNE4!F$23:N$1531,9,FALSE)</f>
        <v>#REF!</v>
      </c>
      <c r="I217" s="19"/>
      <c r="J217" s="19"/>
      <c r="K217" s="81">
        <v>23490104.789999999</v>
      </c>
      <c r="L217" s="88">
        <f t="shared" si="17"/>
        <v>3.3575425280551503</v>
      </c>
      <c r="M217" s="90">
        <f t="shared" si="15"/>
        <v>1957508.7324999999</v>
      </c>
      <c r="N217" s="73">
        <v>825860.06</v>
      </c>
      <c r="O217" s="76">
        <f t="shared" si="16"/>
        <v>1131648.6724999999</v>
      </c>
    </row>
    <row r="218" spans="1:15" x14ac:dyDescent="0.25">
      <c r="A218" s="48">
        <v>2</v>
      </c>
      <c r="B218" s="39">
        <v>3</v>
      </c>
      <c r="C218" s="39">
        <v>1</v>
      </c>
      <c r="D218" s="39">
        <v>1</v>
      </c>
      <c r="E218" s="39" t="s">
        <v>63</v>
      </c>
      <c r="F218" s="40" t="s">
        <v>206</v>
      </c>
      <c r="G218" s="22"/>
      <c r="H218" s="19">
        <f>VLOOKUP(F218,[1]PPNE4!F$23:N$531,9,FALSE)</f>
        <v>0</v>
      </c>
      <c r="I218" s="19"/>
      <c r="J218" s="19"/>
      <c r="K218" s="81">
        <f>SUBTOTAL(9,G218:I218)</f>
        <v>0</v>
      </c>
      <c r="L218" s="88">
        <f t="shared" si="17"/>
        <v>0</v>
      </c>
      <c r="M218" s="90">
        <f t="shared" si="15"/>
        <v>0</v>
      </c>
      <c r="N218" s="73">
        <v>0</v>
      </c>
      <c r="O218" s="76">
        <f t="shared" si="16"/>
        <v>0</v>
      </c>
    </row>
    <row r="219" spans="1:15" x14ac:dyDescent="0.25">
      <c r="A219" s="35">
        <v>2</v>
      </c>
      <c r="B219" s="36">
        <v>3</v>
      </c>
      <c r="C219" s="36">
        <v>1</v>
      </c>
      <c r="D219" s="36">
        <v>2</v>
      </c>
      <c r="E219" s="36"/>
      <c r="F219" s="47" t="s">
        <v>207</v>
      </c>
      <c r="G219" s="20">
        <f>+G220</f>
        <v>0</v>
      </c>
      <c r="H219" s="20">
        <f>+H220</f>
        <v>0</v>
      </c>
      <c r="I219" s="20">
        <f>+I220</f>
        <v>0</v>
      </c>
      <c r="J219" s="20">
        <f>+J220</f>
        <v>0</v>
      </c>
      <c r="K219" s="83">
        <f>+K220</f>
        <v>0</v>
      </c>
      <c r="L219" s="88">
        <f t="shared" si="17"/>
        <v>0</v>
      </c>
      <c r="M219" s="90">
        <f t="shared" si="15"/>
        <v>0</v>
      </c>
      <c r="N219" s="72">
        <f>N220</f>
        <v>0</v>
      </c>
      <c r="O219" s="76">
        <f t="shared" si="16"/>
        <v>0</v>
      </c>
    </row>
    <row r="220" spans="1:15" x14ac:dyDescent="0.25">
      <c r="A220" s="48">
        <v>2</v>
      </c>
      <c r="B220" s="39">
        <v>3</v>
      </c>
      <c r="C220" s="39">
        <v>1</v>
      </c>
      <c r="D220" s="39">
        <v>2</v>
      </c>
      <c r="E220" s="39" t="s">
        <v>48</v>
      </c>
      <c r="F220" s="40" t="s">
        <v>207</v>
      </c>
      <c r="G220" s="22"/>
      <c r="H220" s="19">
        <f>VLOOKUP(F220,[1]PPNE4!F$23:N$531,9,FALSE)</f>
        <v>0</v>
      </c>
      <c r="I220" s="19">
        <f>VLOOKUP(F220,'[2]D-PROY GASTOS '!$F$17:$N$247,9,FALSE)</f>
        <v>0</v>
      </c>
      <c r="J220" s="19"/>
      <c r="K220" s="81">
        <f>SUBTOTAL(9,G220:I220)</f>
        <v>0</v>
      </c>
      <c r="L220" s="88">
        <f t="shared" si="17"/>
        <v>0</v>
      </c>
      <c r="M220" s="90">
        <f t="shared" si="15"/>
        <v>0</v>
      </c>
      <c r="N220" s="73">
        <v>0</v>
      </c>
      <c r="O220" s="76">
        <f t="shared" si="16"/>
        <v>0</v>
      </c>
    </row>
    <row r="221" spans="1:15" x14ac:dyDescent="0.25">
      <c r="A221" s="35">
        <v>2</v>
      </c>
      <c r="B221" s="36">
        <v>3</v>
      </c>
      <c r="C221" s="36">
        <v>1</v>
      </c>
      <c r="D221" s="36">
        <v>3</v>
      </c>
      <c r="E221" s="36"/>
      <c r="F221" s="47" t="s">
        <v>208</v>
      </c>
      <c r="G221" s="18">
        <v>0</v>
      </c>
      <c r="H221" s="18">
        <v>33334.29</v>
      </c>
      <c r="I221" s="18">
        <v>0</v>
      </c>
      <c r="J221" s="18">
        <f>SUM(J222:J224)</f>
        <v>0</v>
      </c>
      <c r="K221" s="80">
        <v>33334.29</v>
      </c>
      <c r="L221" s="88">
        <f t="shared" si="17"/>
        <v>4.7646146033869406E-3</v>
      </c>
      <c r="M221" s="90">
        <f t="shared" si="15"/>
        <v>2777.8575000000001</v>
      </c>
      <c r="N221" s="72">
        <f>N222+N223+N224</f>
        <v>3450</v>
      </c>
      <c r="O221" s="76">
        <f t="shared" si="16"/>
        <v>-672.14249999999993</v>
      </c>
    </row>
    <row r="222" spans="1:15" x14ac:dyDescent="0.25">
      <c r="A222" s="48">
        <v>2</v>
      </c>
      <c r="B222" s="39">
        <v>3</v>
      </c>
      <c r="C222" s="39">
        <v>1</v>
      </c>
      <c r="D222" s="39">
        <v>3</v>
      </c>
      <c r="E222" s="39" t="s">
        <v>48</v>
      </c>
      <c r="F222" s="40" t="s">
        <v>209</v>
      </c>
      <c r="G222" s="19"/>
      <c r="H222" s="19">
        <f>VLOOKUP(F222,[1]PPNE4!F$23:N$531,9,FALSE)</f>
        <v>33334.29</v>
      </c>
      <c r="I222" s="19">
        <f>VLOOKUP(F222,'[2]D-PROY GASTOS '!$F$17:$N$247,9,FALSE)</f>
        <v>0</v>
      </c>
      <c r="J222" s="19"/>
      <c r="K222" s="81">
        <f>SUBTOTAL(9,G222:I222)</f>
        <v>33334.29</v>
      </c>
      <c r="L222" s="88">
        <f t="shared" si="17"/>
        <v>4.7646146033869406E-3</v>
      </c>
      <c r="M222" s="90">
        <f t="shared" si="15"/>
        <v>2777.8575000000001</v>
      </c>
      <c r="N222" s="73">
        <v>0</v>
      </c>
      <c r="O222" s="76">
        <f t="shared" si="16"/>
        <v>2777.8575000000001</v>
      </c>
    </row>
    <row r="223" spans="1:15" x14ac:dyDescent="0.25">
      <c r="A223" s="48">
        <v>2</v>
      </c>
      <c r="B223" s="39">
        <v>3</v>
      </c>
      <c r="C223" s="39">
        <v>1</v>
      </c>
      <c r="D223" s="39">
        <v>3</v>
      </c>
      <c r="E223" s="39" t="s">
        <v>63</v>
      </c>
      <c r="F223" s="40" t="s">
        <v>210</v>
      </c>
      <c r="G223" s="19"/>
      <c r="H223" s="19">
        <f>VLOOKUP(F223,[1]PPNE4!F$23:N$531,9,FALSE)</f>
        <v>0</v>
      </c>
      <c r="I223" s="19"/>
      <c r="J223" s="19"/>
      <c r="K223" s="81">
        <f>SUBTOTAL(9,G223:I223)</f>
        <v>0</v>
      </c>
      <c r="L223" s="88">
        <f t="shared" si="17"/>
        <v>0</v>
      </c>
      <c r="M223" s="90">
        <f t="shared" si="15"/>
        <v>0</v>
      </c>
      <c r="N223" s="73">
        <v>0</v>
      </c>
      <c r="O223" s="76">
        <f t="shared" si="16"/>
        <v>0</v>
      </c>
    </row>
    <row r="224" spans="1:15" x14ac:dyDescent="0.25">
      <c r="A224" s="48">
        <v>2</v>
      </c>
      <c r="B224" s="39">
        <v>3</v>
      </c>
      <c r="C224" s="39">
        <v>1</v>
      </c>
      <c r="D224" s="39">
        <v>3</v>
      </c>
      <c r="E224" s="39" t="s">
        <v>65</v>
      </c>
      <c r="F224" s="40" t="s">
        <v>211</v>
      </c>
      <c r="G224" s="22"/>
      <c r="H224" s="19">
        <f>VLOOKUP(F224,[1]PPNE4!F$23:N$1531,9,FALSE)</f>
        <v>0</v>
      </c>
      <c r="I224" s="19"/>
      <c r="J224" s="19"/>
      <c r="K224" s="81">
        <f>SUBTOTAL(9,G224:I224)</f>
        <v>0</v>
      </c>
      <c r="L224" s="88">
        <f t="shared" si="17"/>
        <v>0</v>
      </c>
      <c r="M224" s="90">
        <f t="shared" si="15"/>
        <v>0</v>
      </c>
      <c r="N224" s="73">
        <v>3450</v>
      </c>
      <c r="O224" s="76">
        <f t="shared" si="16"/>
        <v>-3450</v>
      </c>
    </row>
    <row r="225" spans="1:15" x14ac:dyDescent="0.25">
      <c r="A225" s="35">
        <v>2</v>
      </c>
      <c r="B225" s="36">
        <v>3</v>
      </c>
      <c r="C225" s="36">
        <v>1</v>
      </c>
      <c r="D225" s="36">
        <v>4</v>
      </c>
      <c r="E225" s="36"/>
      <c r="F225" s="47" t="s">
        <v>212</v>
      </c>
      <c r="G225" s="20">
        <f>+G226</f>
        <v>0</v>
      </c>
      <c r="H225" s="20">
        <f>+H226</f>
        <v>0</v>
      </c>
      <c r="I225" s="20">
        <f>+I226</f>
        <v>0</v>
      </c>
      <c r="J225" s="20">
        <f>+J226</f>
        <v>0</v>
      </c>
      <c r="K225" s="83">
        <f>+K226</f>
        <v>0</v>
      </c>
      <c r="L225" s="88">
        <f t="shared" si="17"/>
        <v>0</v>
      </c>
      <c r="M225" s="90">
        <f t="shared" si="15"/>
        <v>0</v>
      </c>
      <c r="N225" s="72">
        <f>N226</f>
        <v>0</v>
      </c>
      <c r="O225" s="76">
        <f t="shared" si="16"/>
        <v>0</v>
      </c>
    </row>
    <row r="226" spans="1:15" x14ac:dyDescent="0.25">
      <c r="A226" s="48">
        <v>2</v>
      </c>
      <c r="B226" s="39">
        <v>3</v>
      </c>
      <c r="C226" s="39">
        <v>1</v>
      </c>
      <c r="D226" s="39">
        <v>4</v>
      </c>
      <c r="E226" s="39" t="s">
        <v>48</v>
      </c>
      <c r="F226" s="40" t="s">
        <v>212</v>
      </c>
      <c r="G226" s="22"/>
      <c r="H226" s="19">
        <f>VLOOKUP(F226,[1]PPNE4!F$23:N$531,9,FALSE)</f>
        <v>0</v>
      </c>
      <c r="I226" s="19">
        <f>VLOOKUP(F226,'[2]D-PROY GASTOS '!$F$17:$N$247,9,FALSE)</f>
        <v>0</v>
      </c>
      <c r="J226" s="19"/>
      <c r="K226" s="81">
        <f>SUBTOTAL(9,G226:I226)</f>
        <v>0</v>
      </c>
      <c r="L226" s="88">
        <f t="shared" si="17"/>
        <v>0</v>
      </c>
      <c r="M226" s="90">
        <f t="shared" si="15"/>
        <v>0</v>
      </c>
      <c r="N226" s="73">
        <v>0</v>
      </c>
      <c r="O226" s="76">
        <f t="shared" si="16"/>
        <v>0</v>
      </c>
    </row>
    <row r="227" spans="1:15" x14ac:dyDescent="0.25">
      <c r="A227" s="32">
        <v>2</v>
      </c>
      <c r="B227" s="33">
        <v>3</v>
      </c>
      <c r="C227" s="33">
        <v>2</v>
      </c>
      <c r="D227" s="33"/>
      <c r="E227" s="33"/>
      <c r="F227" s="34" t="s">
        <v>213</v>
      </c>
      <c r="G227" s="17">
        <v>0</v>
      </c>
      <c r="H227" s="17">
        <v>2405093.52</v>
      </c>
      <c r="I227" s="17">
        <v>0</v>
      </c>
      <c r="J227" s="17">
        <f>+J228+J230+J232+J234</f>
        <v>0</v>
      </c>
      <c r="K227" s="79">
        <v>2405093.52</v>
      </c>
      <c r="L227" s="87">
        <f t="shared" si="17"/>
        <v>0.34377044502532678</v>
      </c>
      <c r="M227" s="87">
        <f t="shared" si="15"/>
        <v>200424.46</v>
      </c>
      <c r="N227" s="87">
        <f>N228+N230+N232+N234</f>
        <v>0</v>
      </c>
      <c r="O227" s="75">
        <f t="shared" si="16"/>
        <v>200424.46</v>
      </c>
    </row>
    <row r="228" spans="1:15" x14ac:dyDescent="0.25">
      <c r="A228" s="35">
        <v>2</v>
      </c>
      <c r="B228" s="36">
        <v>3</v>
      </c>
      <c r="C228" s="36">
        <v>2</v>
      </c>
      <c r="D228" s="36">
        <v>1</v>
      </c>
      <c r="E228" s="36"/>
      <c r="F228" s="47" t="s">
        <v>35</v>
      </c>
      <c r="G228" s="20">
        <f>+G229</f>
        <v>0</v>
      </c>
      <c r="H228" s="20">
        <f>+H229</f>
        <v>2742.86</v>
      </c>
      <c r="I228" s="20">
        <f>+I229</f>
        <v>0</v>
      </c>
      <c r="J228" s="20">
        <f>+J229</f>
        <v>0</v>
      </c>
      <c r="K228" s="83">
        <f>+K229</f>
        <v>2742.86</v>
      </c>
      <c r="L228" s="88">
        <f t="shared" si="17"/>
        <v>3.9204887252873555E-4</v>
      </c>
      <c r="M228" s="90">
        <f t="shared" si="15"/>
        <v>228.57166666666669</v>
      </c>
      <c r="N228" s="72">
        <f>N229</f>
        <v>0</v>
      </c>
      <c r="O228" s="76">
        <f t="shared" si="16"/>
        <v>228.57166666666669</v>
      </c>
    </row>
    <row r="229" spans="1:15" x14ac:dyDescent="0.25">
      <c r="A229" s="48">
        <v>2</v>
      </c>
      <c r="B229" s="39">
        <v>3</v>
      </c>
      <c r="C229" s="39">
        <v>2</v>
      </c>
      <c r="D229" s="39">
        <v>1</v>
      </c>
      <c r="E229" s="39" t="s">
        <v>48</v>
      </c>
      <c r="F229" s="40" t="s">
        <v>35</v>
      </c>
      <c r="G229" s="22"/>
      <c r="H229" s="19">
        <f>VLOOKUP(F229,[1]PPNE4!F$23:N$1531,9,FALSE)</f>
        <v>2742.86</v>
      </c>
      <c r="I229" s="19"/>
      <c r="J229" s="19"/>
      <c r="K229" s="81">
        <f>SUBTOTAL(9,G229:I229)</f>
        <v>2742.86</v>
      </c>
      <c r="L229" s="88">
        <f t="shared" si="17"/>
        <v>3.9204887252873555E-4</v>
      </c>
      <c r="M229" s="90">
        <f t="shared" si="15"/>
        <v>228.57166666666669</v>
      </c>
      <c r="N229" s="73">
        <v>0</v>
      </c>
      <c r="O229" s="76">
        <f t="shared" si="16"/>
        <v>228.57166666666669</v>
      </c>
    </row>
    <row r="230" spans="1:15" x14ac:dyDescent="0.25">
      <c r="A230" s="35">
        <v>2</v>
      </c>
      <c r="B230" s="36">
        <v>3</v>
      </c>
      <c r="C230" s="36">
        <v>2</v>
      </c>
      <c r="D230" s="36">
        <v>2</v>
      </c>
      <c r="E230" s="36"/>
      <c r="F230" s="47" t="s">
        <v>214</v>
      </c>
      <c r="G230" s="20">
        <f>+G231</f>
        <v>0</v>
      </c>
      <c r="H230" s="20">
        <f>+H231</f>
        <v>1735733.31</v>
      </c>
      <c r="I230" s="20">
        <f>+I231</f>
        <v>0</v>
      </c>
      <c r="J230" s="20">
        <f>+J231</f>
        <v>0</v>
      </c>
      <c r="K230" s="83">
        <f>+K231</f>
        <v>1735733.31</v>
      </c>
      <c r="L230" s="88">
        <f t="shared" si="17"/>
        <v>0.24809588794035067</v>
      </c>
      <c r="M230" s="90">
        <f t="shared" si="15"/>
        <v>144644.4425</v>
      </c>
      <c r="N230" s="72">
        <f>N231</f>
        <v>0</v>
      </c>
      <c r="O230" s="76">
        <f t="shared" si="16"/>
        <v>144644.4425</v>
      </c>
    </row>
    <row r="231" spans="1:15" x14ac:dyDescent="0.25">
      <c r="A231" s="48">
        <v>2</v>
      </c>
      <c r="B231" s="39">
        <v>3</v>
      </c>
      <c r="C231" s="39">
        <v>2</v>
      </c>
      <c r="D231" s="39">
        <v>2</v>
      </c>
      <c r="E231" s="39" t="s">
        <v>48</v>
      </c>
      <c r="F231" s="40" t="s">
        <v>214</v>
      </c>
      <c r="G231" s="22"/>
      <c r="H231" s="19">
        <f>VLOOKUP(F231,[1]PPNE4!F$23:N$1531,9,FALSE)</f>
        <v>1735733.31</v>
      </c>
      <c r="I231" s="22"/>
      <c r="J231" s="22"/>
      <c r="K231" s="81">
        <f>SUBTOTAL(9,G231:I231)</f>
        <v>1735733.31</v>
      </c>
      <c r="L231" s="88">
        <f t="shared" si="17"/>
        <v>0.24809588794035067</v>
      </c>
      <c r="M231" s="90">
        <f t="shared" si="15"/>
        <v>144644.4425</v>
      </c>
      <c r="N231" s="73">
        <v>0</v>
      </c>
      <c r="O231" s="76">
        <f t="shared" si="16"/>
        <v>144644.4425</v>
      </c>
    </row>
    <row r="232" spans="1:15" x14ac:dyDescent="0.25">
      <c r="A232" s="35">
        <v>2</v>
      </c>
      <c r="B232" s="36">
        <v>3</v>
      </c>
      <c r="C232" s="36">
        <v>2</v>
      </c>
      <c r="D232" s="36">
        <v>3</v>
      </c>
      <c r="E232" s="36"/>
      <c r="F232" s="47" t="s">
        <v>36</v>
      </c>
      <c r="G232" s="20">
        <f>+G233</f>
        <v>0</v>
      </c>
      <c r="H232" s="20">
        <f>+H233</f>
        <v>666617.35</v>
      </c>
      <c r="I232" s="20">
        <f>+I233</f>
        <v>0</v>
      </c>
      <c r="J232" s="20">
        <f>+J233</f>
        <v>0</v>
      </c>
      <c r="K232" s="83">
        <f>+K233</f>
        <v>666617.35</v>
      </c>
      <c r="L232" s="88">
        <f t="shared" si="17"/>
        <v>9.5282508212447395E-2</v>
      </c>
      <c r="M232" s="90">
        <f t="shared" si="15"/>
        <v>55551.445833333331</v>
      </c>
      <c r="N232" s="72">
        <f>N233</f>
        <v>0</v>
      </c>
      <c r="O232" s="76">
        <f t="shared" si="16"/>
        <v>55551.445833333331</v>
      </c>
    </row>
    <row r="233" spans="1:15" x14ac:dyDescent="0.25">
      <c r="A233" s="48">
        <v>2</v>
      </c>
      <c r="B233" s="39">
        <v>3</v>
      </c>
      <c r="C233" s="39">
        <v>2</v>
      </c>
      <c r="D233" s="39">
        <v>3</v>
      </c>
      <c r="E233" s="39" t="s">
        <v>48</v>
      </c>
      <c r="F233" s="40" t="s">
        <v>36</v>
      </c>
      <c r="G233" s="22"/>
      <c r="H233" s="19">
        <f>VLOOKUP(F233,[1]PPNE4!F$23:N$1531,9,FALSE)</f>
        <v>666617.35</v>
      </c>
      <c r="I233" s="19"/>
      <c r="J233" s="19"/>
      <c r="K233" s="81">
        <f>SUBTOTAL(9,G233:I233)</f>
        <v>666617.35</v>
      </c>
      <c r="L233" s="88">
        <f t="shared" si="17"/>
        <v>9.5282508212447395E-2</v>
      </c>
      <c r="M233" s="90">
        <f t="shared" si="15"/>
        <v>55551.445833333331</v>
      </c>
      <c r="N233" s="73">
        <v>0</v>
      </c>
      <c r="O233" s="76">
        <f t="shared" si="16"/>
        <v>55551.445833333331</v>
      </c>
    </row>
    <row r="234" spans="1:15" x14ac:dyDescent="0.25">
      <c r="A234" s="35">
        <v>2</v>
      </c>
      <c r="B234" s="36">
        <v>3</v>
      </c>
      <c r="C234" s="36">
        <v>2</v>
      </c>
      <c r="D234" s="36">
        <v>4</v>
      </c>
      <c r="E234" s="36"/>
      <c r="F234" s="47" t="s">
        <v>37</v>
      </c>
      <c r="G234" s="20">
        <f>+G235</f>
        <v>0</v>
      </c>
      <c r="H234" s="20">
        <f>+H235</f>
        <v>0</v>
      </c>
      <c r="I234" s="20">
        <f>+I235</f>
        <v>0</v>
      </c>
      <c r="J234" s="20">
        <f>+J235</f>
        <v>0</v>
      </c>
      <c r="K234" s="83">
        <f>+K235</f>
        <v>0</v>
      </c>
      <c r="L234" s="88">
        <f t="shared" si="17"/>
        <v>0</v>
      </c>
      <c r="M234" s="90">
        <f t="shared" si="15"/>
        <v>0</v>
      </c>
      <c r="N234" s="72">
        <f>N235</f>
        <v>0</v>
      </c>
      <c r="O234" s="76">
        <f t="shared" si="16"/>
        <v>0</v>
      </c>
    </row>
    <row r="235" spans="1:15" x14ac:dyDescent="0.25">
      <c r="A235" s="48">
        <v>2</v>
      </c>
      <c r="B235" s="39">
        <v>3</v>
      </c>
      <c r="C235" s="39">
        <v>2</v>
      </c>
      <c r="D235" s="39">
        <v>4</v>
      </c>
      <c r="E235" s="39" t="s">
        <v>48</v>
      </c>
      <c r="F235" s="40" t="s">
        <v>37</v>
      </c>
      <c r="G235" s="22"/>
      <c r="H235" s="19">
        <f>VLOOKUP(F235,[1]PPNE4!F$23:N$531,9,FALSE)</f>
        <v>0</v>
      </c>
      <c r="I235" s="19">
        <f>VLOOKUP(F235,'[2]D-PROY GASTOS '!$F$17:$N$247,9,FALSE)</f>
        <v>0</v>
      </c>
      <c r="J235" s="19"/>
      <c r="K235" s="81">
        <f>SUBTOTAL(9,G235:I235)</f>
        <v>0</v>
      </c>
      <c r="L235" s="88">
        <f t="shared" si="17"/>
        <v>0</v>
      </c>
      <c r="M235" s="90">
        <f t="shared" si="15"/>
        <v>0</v>
      </c>
      <c r="N235" s="73">
        <v>0</v>
      </c>
      <c r="O235" s="76">
        <f t="shared" si="16"/>
        <v>0</v>
      </c>
    </row>
    <row r="236" spans="1:15" x14ac:dyDescent="0.25">
      <c r="A236" s="32">
        <v>2</v>
      </c>
      <c r="B236" s="33">
        <v>3</v>
      </c>
      <c r="C236" s="33">
        <v>3</v>
      </c>
      <c r="D236" s="33"/>
      <c r="E236" s="33"/>
      <c r="F236" s="34" t="s">
        <v>215</v>
      </c>
      <c r="G236" s="17">
        <v>0</v>
      </c>
      <c r="H236" s="17">
        <v>5857125.6448204368</v>
      </c>
      <c r="I236" s="17">
        <v>0</v>
      </c>
      <c r="J236" s="17">
        <f>+J237+J239+J241+J243+J245+J247</f>
        <v>0</v>
      </c>
      <c r="K236" s="79">
        <v>5857125.6448204368</v>
      </c>
      <c r="L236" s="87">
        <f t="shared" si="17"/>
        <v>0.83718436424425424</v>
      </c>
      <c r="M236" s="87">
        <f t="shared" si="15"/>
        <v>488093.8037350364</v>
      </c>
      <c r="N236" s="87">
        <f>N237+N239+N241+N243+N245+N247</f>
        <v>285193.79000000004</v>
      </c>
      <c r="O236" s="75">
        <f t="shared" si="16"/>
        <v>202900.01373503637</v>
      </c>
    </row>
    <row r="237" spans="1:15" x14ac:dyDescent="0.25">
      <c r="A237" s="35">
        <v>2</v>
      </c>
      <c r="B237" s="36">
        <v>3</v>
      </c>
      <c r="C237" s="36">
        <v>3</v>
      </c>
      <c r="D237" s="36">
        <v>1</v>
      </c>
      <c r="E237" s="36"/>
      <c r="F237" s="47" t="s">
        <v>216</v>
      </c>
      <c r="G237" s="18">
        <v>0</v>
      </c>
      <c r="H237" s="18">
        <v>3018817.5848204363</v>
      </c>
      <c r="I237" s="18">
        <v>0</v>
      </c>
      <c r="J237" s="18">
        <f>J238</f>
        <v>0</v>
      </c>
      <c r="K237" s="80">
        <v>3018817.5848204363</v>
      </c>
      <c r="L237" s="88">
        <f t="shared" si="17"/>
        <v>0.43149268664779555</v>
      </c>
      <c r="M237" s="90">
        <f t="shared" si="15"/>
        <v>251568.13206836968</v>
      </c>
      <c r="N237" s="72">
        <f>N238</f>
        <v>151211.04</v>
      </c>
      <c r="O237" s="76">
        <f t="shared" si="16"/>
        <v>100357.09206836967</v>
      </c>
    </row>
    <row r="238" spans="1:15" x14ac:dyDescent="0.25">
      <c r="A238" s="48">
        <v>2</v>
      </c>
      <c r="B238" s="39">
        <v>3</v>
      </c>
      <c r="C238" s="39">
        <v>3</v>
      </c>
      <c r="D238" s="39">
        <v>1</v>
      </c>
      <c r="E238" s="39" t="s">
        <v>48</v>
      </c>
      <c r="F238" s="40" t="s">
        <v>216</v>
      </c>
      <c r="G238" s="19"/>
      <c r="H238" s="19">
        <f>VLOOKUP(F238,[1]PPNE4!F$23:N$1531,9,FALSE)</f>
        <v>1788401.7194767315</v>
      </c>
      <c r="I238" s="19"/>
      <c r="J238" s="19"/>
      <c r="K238" s="81">
        <f>SUBTOTAL(9,G238:I238)</f>
        <v>1788401.7194767315</v>
      </c>
      <c r="L238" s="88">
        <f t="shared" si="17"/>
        <v>0.25562401207108804</v>
      </c>
      <c r="M238" s="90">
        <f t="shared" si="15"/>
        <v>149033.47662306097</v>
      </c>
      <c r="N238" s="73">
        <v>151211.04</v>
      </c>
      <c r="O238" s="76">
        <f t="shared" si="16"/>
        <v>-2177.5633769390406</v>
      </c>
    </row>
    <row r="239" spans="1:15" x14ac:dyDescent="0.25">
      <c r="A239" s="35">
        <v>2</v>
      </c>
      <c r="B239" s="36">
        <v>3</v>
      </c>
      <c r="C239" s="36">
        <v>3</v>
      </c>
      <c r="D239" s="36">
        <v>2</v>
      </c>
      <c r="E239" s="36"/>
      <c r="F239" s="47" t="s">
        <v>217</v>
      </c>
      <c r="G239" s="20">
        <f>+G240</f>
        <v>0</v>
      </c>
      <c r="H239" s="20">
        <f>+H240</f>
        <v>1406185.37</v>
      </c>
      <c r="I239" s="20">
        <f>+I240</f>
        <v>0</v>
      </c>
      <c r="J239" s="20">
        <f>+J240</f>
        <v>0</v>
      </c>
      <c r="K239" s="83">
        <f>+K240</f>
        <v>1406185.37</v>
      </c>
      <c r="L239" s="88">
        <f t="shared" si="17"/>
        <v>0.20099217199379582</v>
      </c>
      <c r="M239" s="90">
        <f t="shared" si="15"/>
        <v>117182.11416666668</v>
      </c>
      <c r="N239" s="72">
        <f>N240</f>
        <v>132982.75</v>
      </c>
      <c r="O239" s="76">
        <f>M239-N239</f>
        <v>-15800.635833333319</v>
      </c>
    </row>
    <row r="240" spans="1:15" x14ac:dyDescent="0.25">
      <c r="A240" s="48">
        <v>2</v>
      </c>
      <c r="B240" s="39">
        <v>3</v>
      </c>
      <c r="C240" s="39">
        <v>3</v>
      </c>
      <c r="D240" s="39">
        <v>2</v>
      </c>
      <c r="E240" s="39" t="s">
        <v>48</v>
      </c>
      <c r="F240" s="40" t="s">
        <v>217</v>
      </c>
      <c r="G240" s="19"/>
      <c r="H240" s="19">
        <f>VLOOKUP(F240,[1]PPNE4!F$23:N$1531,9,FALSE)</f>
        <v>1406185.37</v>
      </c>
      <c r="I240" s="19"/>
      <c r="J240" s="19"/>
      <c r="K240" s="81">
        <f>SUBTOTAL(9,G240:I240)</f>
        <v>1406185.37</v>
      </c>
      <c r="L240" s="88">
        <f t="shared" si="17"/>
        <v>0.20099217199379582</v>
      </c>
      <c r="M240" s="90">
        <f t="shared" si="15"/>
        <v>117182.11416666668</v>
      </c>
      <c r="N240" s="73">
        <v>132982.75</v>
      </c>
      <c r="O240" s="76">
        <f t="shared" si="16"/>
        <v>-15800.635833333319</v>
      </c>
    </row>
    <row r="241" spans="1:15" x14ac:dyDescent="0.25">
      <c r="A241" s="35">
        <v>2</v>
      </c>
      <c r="B241" s="36">
        <v>3</v>
      </c>
      <c r="C241" s="36">
        <v>3</v>
      </c>
      <c r="D241" s="36">
        <v>3</v>
      </c>
      <c r="E241" s="36"/>
      <c r="F241" s="47" t="s">
        <v>218</v>
      </c>
      <c r="G241" s="20">
        <f>+G242</f>
        <v>0</v>
      </c>
      <c r="H241" s="20">
        <f>+H242</f>
        <v>1432122.69</v>
      </c>
      <c r="I241" s="20">
        <f>+I242</f>
        <v>0</v>
      </c>
      <c r="J241" s="20">
        <f>+J242</f>
        <v>0</v>
      </c>
      <c r="K241" s="83">
        <f>+K242</f>
        <v>1432122.69</v>
      </c>
      <c r="L241" s="88">
        <f t="shared" si="17"/>
        <v>0.20469950560266284</v>
      </c>
      <c r="M241" s="90">
        <f t="shared" si="15"/>
        <v>119343.5575</v>
      </c>
      <c r="N241" s="72">
        <f>N242</f>
        <v>1000</v>
      </c>
      <c r="O241" s="76">
        <f t="shared" si="16"/>
        <v>118343.5575</v>
      </c>
    </row>
    <row r="242" spans="1:15" x14ac:dyDescent="0.25">
      <c r="A242" s="48">
        <v>2</v>
      </c>
      <c r="B242" s="39">
        <v>3</v>
      </c>
      <c r="C242" s="39">
        <v>3</v>
      </c>
      <c r="D242" s="39">
        <v>3</v>
      </c>
      <c r="E242" s="39" t="s">
        <v>48</v>
      </c>
      <c r="F242" s="40" t="s">
        <v>218</v>
      </c>
      <c r="G242" s="19"/>
      <c r="H242" s="19">
        <f>VLOOKUP(F242,[1]PPNE4!F$23:N$1531,9,FALSE)</f>
        <v>1432122.69</v>
      </c>
      <c r="I242" s="19"/>
      <c r="J242" s="19"/>
      <c r="K242" s="81">
        <f>SUBTOTAL(9,G242:I242)</f>
        <v>1432122.69</v>
      </c>
      <c r="L242" s="88">
        <f t="shared" si="17"/>
        <v>0.20469950560266284</v>
      </c>
      <c r="M242" s="90">
        <f t="shared" si="15"/>
        <v>119343.5575</v>
      </c>
      <c r="N242" s="73">
        <v>1000</v>
      </c>
      <c r="O242" s="76">
        <f t="shared" si="16"/>
        <v>118343.5575</v>
      </c>
    </row>
    <row r="243" spans="1:15" x14ac:dyDescent="0.25">
      <c r="A243" s="35">
        <v>2</v>
      </c>
      <c r="B243" s="36">
        <v>3</v>
      </c>
      <c r="C243" s="36">
        <v>3</v>
      </c>
      <c r="D243" s="36">
        <v>4</v>
      </c>
      <c r="E243" s="36"/>
      <c r="F243" s="47" t="s">
        <v>219</v>
      </c>
      <c r="G243" s="20">
        <f>+G244</f>
        <v>0</v>
      </c>
      <c r="H243" s="20">
        <f>+H244</f>
        <v>0</v>
      </c>
      <c r="I243" s="20">
        <f>+I244</f>
        <v>0</v>
      </c>
      <c r="J243" s="20">
        <f>+J244</f>
        <v>0</v>
      </c>
      <c r="K243" s="83">
        <f>+K244</f>
        <v>0</v>
      </c>
      <c r="L243" s="88">
        <f t="shared" si="17"/>
        <v>0</v>
      </c>
      <c r="M243" s="90">
        <f t="shared" si="15"/>
        <v>0</v>
      </c>
      <c r="N243" s="72">
        <f>N244</f>
        <v>0</v>
      </c>
      <c r="O243" s="76">
        <f t="shared" si="16"/>
        <v>0</v>
      </c>
    </row>
    <row r="244" spans="1:15" x14ac:dyDescent="0.25">
      <c r="A244" s="48">
        <v>2</v>
      </c>
      <c r="B244" s="39">
        <v>3</v>
      </c>
      <c r="C244" s="39">
        <v>3</v>
      </c>
      <c r="D244" s="39">
        <v>4</v>
      </c>
      <c r="E244" s="39" t="s">
        <v>48</v>
      </c>
      <c r="F244" s="40" t="s">
        <v>219</v>
      </c>
      <c r="G244" s="22"/>
      <c r="H244" s="19">
        <f>VLOOKUP(F244,[1]PPNE4!F$23:N$531,9,FALSE)</f>
        <v>0</v>
      </c>
      <c r="I244" s="22"/>
      <c r="J244" s="22"/>
      <c r="K244" s="81">
        <f>SUBTOTAL(9,G244:I244)</f>
        <v>0</v>
      </c>
      <c r="L244" s="88">
        <f t="shared" si="17"/>
        <v>0</v>
      </c>
      <c r="M244" s="90">
        <f t="shared" si="15"/>
        <v>0</v>
      </c>
      <c r="N244" s="73">
        <v>0</v>
      </c>
      <c r="O244" s="76">
        <f t="shared" si="16"/>
        <v>0</v>
      </c>
    </row>
    <row r="245" spans="1:15" x14ac:dyDescent="0.25">
      <c r="A245" s="35">
        <v>2</v>
      </c>
      <c r="B245" s="36">
        <v>3</v>
      </c>
      <c r="C245" s="36">
        <v>3</v>
      </c>
      <c r="D245" s="36">
        <v>5</v>
      </c>
      <c r="E245" s="36"/>
      <c r="F245" s="47" t="s">
        <v>220</v>
      </c>
      <c r="G245" s="20">
        <f>+G246</f>
        <v>0</v>
      </c>
      <c r="H245" s="20">
        <f>+H246</f>
        <v>0</v>
      </c>
      <c r="I245" s="20">
        <f>+I246</f>
        <v>0</v>
      </c>
      <c r="J245" s="20">
        <f>+J246</f>
        <v>0</v>
      </c>
      <c r="K245" s="83">
        <f>+K246</f>
        <v>0</v>
      </c>
      <c r="L245" s="88">
        <f t="shared" si="17"/>
        <v>0</v>
      </c>
      <c r="M245" s="90">
        <f t="shared" si="15"/>
        <v>0</v>
      </c>
      <c r="N245" s="72">
        <v>0</v>
      </c>
      <c r="O245" s="76">
        <f t="shared" si="16"/>
        <v>0</v>
      </c>
    </row>
    <row r="246" spans="1:15" x14ac:dyDescent="0.25">
      <c r="A246" s="48">
        <v>2</v>
      </c>
      <c r="B246" s="39">
        <v>3</v>
      </c>
      <c r="C246" s="39">
        <v>3</v>
      </c>
      <c r="D246" s="39">
        <v>5</v>
      </c>
      <c r="E246" s="39" t="s">
        <v>48</v>
      </c>
      <c r="F246" s="40" t="s">
        <v>220</v>
      </c>
      <c r="G246" s="22"/>
      <c r="H246" s="19">
        <f>VLOOKUP(F246,[1]PPNE4!F$23:N$531,9,FALSE)</f>
        <v>0</v>
      </c>
      <c r="I246" s="22"/>
      <c r="J246" s="22"/>
      <c r="K246" s="81">
        <f>SUBTOTAL(9,G246:I246)</f>
        <v>0</v>
      </c>
      <c r="L246" s="88">
        <f t="shared" si="17"/>
        <v>0</v>
      </c>
      <c r="M246" s="90">
        <f t="shared" si="15"/>
        <v>0</v>
      </c>
      <c r="N246" s="73">
        <f>N247</f>
        <v>0</v>
      </c>
      <c r="O246" s="76">
        <f t="shared" si="16"/>
        <v>0</v>
      </c>
    </row>
    <row r="247" spans="1:15" x14ac:dyDescent="0.25">
      <c r="A247" s="35">
        <v>2</v>
      </c>
      <c r="B247" s="36">
        <v>3</v>
      </c>
      <c r="C247" s="36">
        <v>3</v>
      </c>
      <c r="D247" s="36">
        <v>6</v>
      </c>
      <c r="E247" s="36"/>
      <c r="F247" s="47" t="s">
        <v>221</v>
      </c>
      <c r="G247" s="20">
        <f>+G248</f>
        <v>0</v>
      </c>
      <c r="H247" s="20">
        <f>+H248</f>
        <v>0</v>
      </c>
      <c r="I247" s="20">
        <f>+I248</f>
        <v>0</v>
      </c>
      <c r="J247" s="20">
        <f>+J248</f>
        <v>0</v>
      </c>
      <c r="K247" s="83">
        <f>+K248</f>
        <v>0</v>
      </c>
      <c r="L247" s="88">
        <f t="shared" si="17"/>
        <v>0</v>
      </c>
      <c r="M247" s="90">
        <f t="shared" si="15"/>
        <v>0</v>
      </c>
      <c r="N247" s="72">
        <v>0</v>
      </c>
      <c r="O247" s="76">
        <f t="shared" si="16"/>
        <v>0</v>
      </c>
    </row>
    <row r="248" spans="1:15" x14ac:dyDescent="0.25">
      <c r="A248" s="48">
        <v>2</v>
      </c>
      <c r="B248" s="39">
        <v>3</v>
      </c>
      <c r="C248" s="39">
        <v>3</v>
      </c>
      <c r="D248" s="39">
        <v>6</v>
      </c>
      <c r="E248" s="39" t="s">
        <v>48</v>
      </c>
      <c r="F248" s="40" t="s">
        <v>221</v>
      </c>
      <c r="G248" s="19"/>
      <c r="H248" s="19">
        <f>VLOOKUP(F248,[1]PPNE4!F$23:N$531,9,FALSE)</f>
        <v>0</v>
      </c>
      <c r="I248" s="19"/>
      <c r="J248" s="19"/>
      <c r="K248" s="81">
        <f>SUBTOTAL(9,G248:I248)</f>
        <v>0</v>
      </c>
      <c r="L248" s="88">
        <f t="shared" si="17"/>
        <v>0</v>
      </c>
      <c r="M248" s="90">
        <f t="shared" si="15"/>
        <v>0</v>
      </c>
      <c r="N248" s="73">
        <v>0</v>
      </c>
      <c r="O248" s="76">
        <f t="shared" si="16"/>
        <v>0</v>
      </c>
    </row>
    <row r="249" spans="1:15" x14ac:dyDescent="0.25">
      <c r="A249" s="32">
        <v>2</v>
      </c>
      <c r="B249" s="33">
        <v>3</v>
      </c>
      <c r="C249" s="33">
        <v>4</v>
      </c>
      <c r="D249" s="33"/>
      <c r="E249" s="33"/>
      <c r="F249" s="34" t="s">
        <v>222</v>
      </c>
      <c r="G249" s="17">
        <v>0</v>
      </c>
      <c r="H249" s="17">
        <v>150405916.1956</v>
      </c>
      <c r="I249" s="17">
        <v>0</v>
      </c>
      <c r="J249" s="17">
        <f>+J250+J252</f>
        <v>0</v>
      </c>
      <c r="K249" s="79">
        <v>150405916.1956</v>
      </c>
      <c r="L249" s="87">
        <f t="shared" si="17"/>
        <v>21.49816974476877</v>
      </c>
      <c r="M249" s="87">
        <f t="shared" si="15"/>
        <v>12533826.349633334</v>
      </c>
      <c r="N249" s="87">
        <f>N250+N252</f>
        <v>3130984.92</v>
      </c>
      <c r="O249" s="75">
        <f t="shared" si="16"/>
        <v>9402841.4296333343</v>
      </c>
    </row>
    <row r="250" spans="1:15" x14ac:dyDescent="0.25">
      <c r="A250" s="35">
        <v>2</v>
      </c>
      <c r="B250" s="36">
        <v>3</v>
      </c>
      <c r="C250" s="36">
        <v>4</v>
      </c>
      <c r="D250" s="36">
        <v>1</v>
      </c>
      <c r="E250" s="36"/>
      <c r="F250" s="47" t="s">
        <v>223</v>
      </c>
      <c r="G250" s="20">
        <f>+G251</f>
        <v>0</v>
      </c>
      <c r="H250" s="20">
        <f>+H251</f>
        <v>145049167.96000001</v>
      </c>
      <c r="I250" s="20">
        <f>+I251</f>
        <v>0</v>
      </c>
      <c r="J250" s="20">
        <f>+J251</f>
        <v>0</v>
      </c>
      <c r="K250" s="83">
        <f>+K251</f>
        <v>145049167.96000001</v>
      </c>
      <c r="L250" s="88">
        <f t="shared" si="17"/>
        <v>20.732506493203879</v>
      </c>
      <c r="M250" s="90">
        <f t="shared" si="15"/>
        <v>12087430.663333334</v>
      </c>
      <c r="N250" s="72">
        <f>N251</f>
        <v>3130984.92</v>
      </c>
      <c r="O250" s="76">
        <f t="shared" si="16"/>
        <v>8956445.7433333341</v>
      </c>
    </row>
    <row r="251" spans="1:15" x14ac:dyDescent="0.25">
      <c r="A251" s="48">
        <v>2</v>
      </c>
      <c r="B251" s="39">
        <v>3</v>
      </c>
      <c r="C251" s="39">
        <v>4</v>
      </c>
      <c r="D251" s="39">
        <v>1</v>
      </c>
      <c r="E251" s="39" t="s">
        <v>48</v>
      </c>
      <c r="F251" s="40" t="s">
        <v>223</v>
      </c>
      <c r="G251" s="19"/>
      <c r="H251" s="19">
        <f>VLOOKUP(F251,[1]PPNE4!F$23:N$1531,9,FALSE)</f>
        <v>145049167.96000001</v>
      </c>
      <c r="I251" s="19"/>
      <c r="J251" s="19"/>
      <c r="K251" s="81">
        <f>SUBTOTAL(9,G251:I251)</f>
        <v>145049167.96000001</v>
      </c>
      <c r="L251" s="88">
        <f t="shared" si="17"/>
        <v>20.732506493203879</v>
      </c>
      <c r="M251" s="90">
        <f t="shared" si="15"/>
        <v>12087430.663333334</v>
      </c>
      <c r="N251" s="73">
        <v>3130984.92</v>
      </c>
      <c r="O251" s="76">
        <f t="shared" si="16"/>
        <v>8956445.7433333341</v>
      </c>
    </row>
    <row r="252" spans="1:15" x14ac:dyDescent="0.25">
      <c r="A252" s="52">
        <v>2</v>
      </c>
      <c r="B252" s="36">
        <v>3</v>
      </c>
      <c r="C252" s="36">
        <v>4</v>
      </c>
      <c r="D252" s="36">
        <v>2</v>
      </c>
      <c r="E252" s="36"/>
      <c r="F252" s="47" t="s">
        <v>224</v>
      </c>
      <c r="G252" s="20">
        <f>+G253</f>
        <v>0</v>
      </c>
      <c r="H252" s="20">
        <f>+H253</f>
        <v>0</v>
      </c>
      <c r="I252" s="20">
        <f>+I253</f>
        <v>0</v>
      </c>
      <c r="J252" s="20">
        <f>+J253</f>
        <v>0</v>
      </c>
      <c r="K252" s="83">
        <f>+K253</f>
        <v>0</v>
      </c>
      <c r="L252" s="88">
        <f t="shared" si="17"/>
        <v>0</v>
      </c>
      <c r="M252" s="90">
        <f t="shared" si="15"/>
        <v>0</v>
      </c>
      <c r="N252" s="73">
        <v>0</v>
      </c>
      <c r="O252" s="76">
        <f t="shared" si="16"/>
        <v>0</v>
      </c>
    </row>
    <row r="253" spans="1:15" x14ac:dyDescent="0.25">
      <c r="A253" s="59">
        <v>2</v>
      </c>
      <c r="B253" s="60">
        <v>3</v>
      </c>
      <c r="C253" s="60">
        <v>4</v>
      </c>
      <c r="D253" s="60">
        <v>2</v>
      </c>
      <c r="E253" s="39" t="s">
        <v>48</v>
      </c>
      <c r="F253" s="40" t="s">
        <v>224</v>
      </c>
      <c r="G253" s="22"/>
      <c r="H253" s="19">
        <f>VLOOKUP(F253,[1]PPNE4!F$23:N$531,9,FALSE)</f>
        <v>0</v>
      </c>
      <c r="I253" s="19">
        <f>VLOOKUP(F253,'[2]D-PROY GASTOS '!$F$17:$N$247,9,FALSE)</f>
        <v>0</v>
      </c>
      <c r="J253" s="19"/>
      <c r="K253" s="81">
        <f>SUBTOTAL(9,G253:I253)</f>
        <v>0</v>
      </c>
      <c r="L253" s="88">
        <f t="shared" si="17"/>
        <v>0</v>
      </c>
      <c r="M253" s="90">
        <f t="shared" si="15"/>
        <v>0</v>
      </c>
      <c r="N253" s="73">
        <v>0</v>
      </c>
      <c r="O253" s="76">
        <f t="shared" si="16"/>
        <v>0</v>
      </c>
    </row>
    <row r="254" spans="1:15" x14ac:dyDescent="0.25">
      <c r="A254" s="32">
        <v>2</v>
      </c>
      <c r="B254" s="33">
        <v>3</v>
      </c>
      <c r="C254" s="33">
        <v>5</v>
      </c>
      <c r="D254" s="33"/>
      <c r="E254" s="33"/>
      <c r="F254" s="34" t="s">
        <v>225</v>
      </c>
      <c r="G254" s="17">
        <v>0</v>
      </c>
      <c r="H254" s="17">
        <v>308912.95</v>
      </c>
      <c r="I254" s="17">
        <v>0</v>
      </c>
      <c r="J254" s="17"/>
      <c r="K254" s="79">
        <v>308912.95</v>
      </c>
      <c r="L254" s="87">
        <f t="shared" si="17"/>
        <v>4.415426735488711E-2</v>
      </c>
      <c r="M254" s="87">
        <f t="shared" si="15"/>
        <v>25742.745833333334</v>
      </c>
      <c r="N254" s="87">
        <f>N255+N257+N259+N261+N263</f>
        <v>556383.75</v>
      </c>
      <c r="O254" s="75">
        <f>M254-N254</f>
        <v>-530641.00416666665</v>
      </c>
    </row>
    <row r="255" spans="1:15" x14ac:dyDescent="0.25">
      <c r="A255" s="35">
        <v>2</v>
      </c>
      <c r="B255" s="36">
        <v>3</v>
      </c>
      <c r="C255" s="36">
        <v>5</v>
      </c>
      <c r="D255" s="36">
        <v>1</v>
      </c>
      <c r="E255" s="36"/>
      <c r="F255" s="47" t="s">
        <v>226</v>
      </c>
      <c r="G255" s="20">
        <f>+G256</f>
        <v>0</v>
      </c>
      <c r="H255" s="20">
        <f>+H256</f>
        <v>0</v>
      </c>
      <c r="I255" s="20">
        <f>+I256</f>
        <v>0</v>
      </c>
      <c r="J255" s="20">
        <f>+J256</f>
        <v>0</v>
      </c>
      <c r="K255" s="83">
        <f>+K256</f>
        <v>0</v>
      </c>
      <c r="L255" s="88">
        <f t="shared" si="17"/>
        <v>0</v>
      </c>
      <c r="M255" s="90">
        <f t="shared" si="15"/>
        <v>0</v>
      </c>
      <c r="N255" s="72">
        <f>N256</f>
        <v>0</v>
      </c>
      <c r="O255" s="76">
        <f t="shared" si="16"/>
        <v>0</v>
      </c>
    </row>
    <row r="256" spans="1:15" x14ac:dyDescent="0.25">
      <c r="A256" s="48">
        <v>2</v>
      </c>
      <c r="B256" s="39">
        <v>3</v>
      </c>
      <c r="C256" s="39">
        <v>5</v>
      </c>
      <c r="D256" s="39">
        <v>1</v>
      </c>
      <c r="E256" s="39" t="s">
        <v>48</v>
      </c>
      <c r="F256" s="40" t="s">
        <v>226</v>
      </c>
      <c r="G256" s="22"/>
      <c r="H256" s="19">
        <f>VLOOKUP(F256,[1]PPNE4!F$23:N$531,9,FALSE)</f>
        <v>0</v>
      </c>
      <c r="I256" s="19">
        <f>VLOOKUP(F256,'[2]D-PROY GASTOS '!$F$17:$N$247,9,FALSE)</f>
        <v>0</v>
      </c>
      <c r="J256" s="19"/>
      <c r="K256" s="81">
        <f>SUBTOTAL(9,G256:I256)</f>
        <v>0</v>
      </c>
      <c r="L256" s="88">
        <f t="shared" si="17"/>
        <v>0</v>
      </c>
      <c r="M256" s="90">
        <f t="shared" si="15"/>
        <v>0</v>
      </c>
      <c r="N256" s="73">
        <v>0</v>
      </c>
      <c r="O256" s="76">
        <f t="shared" si="16"/>
        <v>0</v>
      </c>
    </row>
    <row r="257" spans="1:15" x14ac:dyDescent="0.25">
      <c r="A257" s="35">
        <v>2</v>
      </c>
      <c r="B257" s="36">
        <v>3</v>
      </c>
      <c r="C257" s="36">
        <v>5</v>
      </c>
      <c r="D257" s="36">
        <v>2</v>
      </c>
      <c r="E257" s="36"/>
      <c r="F257" s="47" t="s">
        <v>227</v>
      </c>
      <c r="G257" s="20">
        <f>+G258</f>
        <v>0</v>
      </c>
      <c r="H257" s="20">
        <f>+H258</f>
        <v>0</v>
      </c>
      <c r="I257" s="20">
        <f>+I258</f>
        <v>0</v>
      </c>
      <c r="J257" s="20">
        <f>+J258</f>
        <v>0</v>
      </c>
      <c r="K257" s="83">
        <f>+K258</f>
        <v>0</v>
      </c>
      <c r="L257" s="88">
        <f t="shared" si="17"/>
        <v>0</v>
      </c>
      <c r="M257" s="90">
        <f t="shared" si="15"/>
        <v>0</v>
      </c>
      <c r="N257" s="72">
        <f>N258</f>
        <v>0</v>
      </c>
      <c r="O257" s="76">
        <f t="shared" si="16"/>
        <v>0</v>
      </c>
    </row>
    <row r="258" spans="1:15" x14ac:dyDescent="0.25">
      <c r="A258" s="48">
        <v>2</v>
      </c>
      <c r="B258" s="39">
        <v>3</v>
      </c>
      <c r="C258" s="39">
        <v>5</v>
      </c>
      <c r="D258" s="39">
        <v>2</v>
      </c>
      <c r="E258" s="39" t="s">
        <v>48</v>
      </c>
      <c r="F258" s="40" t="s">
        <v>227</v>
      </c>
      <c r="G258" s="22"/>
      <c r="H258" s="19">
        <f>VLOOKUP(F258,[1]PPNE4!F$23:N$531,9,FALSE)</f>
        <v>0</v>
      </c>
      <c r="I258" s="19"/>
      <c r="J258" s="19"/>
      <c r="K258" s="81">
        <f>SUBTOTAL(9,G258:I258)</f>
        <v>0</v>
      </c>
      <c r="L258" s="88">
        <f t="shared" si="17"/>
        <v>0</v>
      </c>
      <c r="M258" s="90">
        <f t="shared" si="15"/>
        <v>0</v>
      </c>
      <c r="N258" s="73">
        <v>0</v>
      </c>
      <c r="O258" s="76">
        <f t="shared" si="16"/>
        <v>0</v>
      </c>
    </row>
    <row r="259" spans="1:15" x14ac:dyDescent="0.25">
      <c r="A259" s="35">
        <v>2</v>
      </c>
      <c r="B259" s="36">
        <v>3</v>
      </c>
      <c r="C259" s="36">
        <v>5</v>
      </c>
      <c r="D259" s="36">
        <v>3</v>
      </c>
      <c r="E259" s="36"/>
      <c r="F259" s="47" t="s">
        <v>228</v>
      </c>
      <c r="G259" s="20">
        <f>+G260</f>
        <v>0</v>
      </c>
      <c r="H259" s="20">
        <f>+H260</f>
        <v>300000</v>
      </c>
      <c r="I259" s="20">
        <f>+I260</f>
        <v>0</v>
      </c>
      <c r="J259" s="20">
        <f>+J260</f>
        <v>0</v>
      </c>
      <c r="K259" s="83">
        <f>+K260</f>
        <v>300000</v>
      </c>
      <c r="L259" s="88">
        <f t="shared" si="17"/>
        <v>4.2880300765850483E-2</v>
      </c>
      <c r="M259" s="90">
        <f t="shared" si="15"/>
        <v>25000</v>
      </c>
      <c r="N259" s="72">
        <f>N260</f>
        <v>0</v>
      </c>
      <c r="O259" s="76">
        <f t="shared" si="16"/>
        <v>25000</v>
      </c>
    </row>
    <row r="260" spans="1:15" x14ac:dyDescent="0.25">
      <c r="A260" s="48">
        <v>2</v>
      </c>
      <c r="B260" s="39">
        <v>3</v>
      </c>
      <c r="C260" s="39">
        <v>5</v>
      </c>
      <c r="D260" s="39">
        <v>3</v>
      </c>
      <c r="E260" s="39" t="s">
        <v>48</v>
      </c>
      <c r="F260" s="40" t="s">
        <v>228</v>
      </c>
      <c r="G260" s="19"/>
      <c r="H260" s="19">
        <f>VLOOKUP(F260,[1]PPNE4!F$23:N$1531,9,FALSE)</f>
        <v>300000</v>
      </c>
      <c r="I260" s="19"/>
      <c r="J260" s="20">
        <f t="shared" ref="J260:J323" si="18">+J261</f>
        <v>0</v>
      </c>
      <c r="K260" s="81">
        <f>SUBTOTAL(9,G260:I260)</f>
        <v>300000</v>
      </c>
      <c r="L260" s="88">
        <f t="shared" si="17"/>
        <v>4.2880300765850483E-2</v>
      </c>
      <c r="M260" s="90">
        <f t="shared" si="15"/>
        <v>25000</v>
      </c>
      <c r="N260" s="73">
        <v>0</v>
      </c>
      <c r="O260" s="76">
        <f t="shared" si="16"/>
        <v>25000</v>
      </c>
    </row>
    <row r="261" spans="1:15" x14ac:dyDescent="0.25">
      <c r="A261" s="35">
        <v>2</v>
      </c>
      <c r="B261" s="36">
        <v>3</v>
      </c>
      <c r="C261" s="36">
        <v>5</v>
      </c>
      <c r="D261" s="36">
        <v>4</v>
      </c>
      <c r="E261" s="36"/>
      <c r="F261" s="47" t="s">
        <v>229</v>
      </c>
      <c r="G261" s="20">
        <f>+G262</f>
        <v>0</v>
      </c>
      <c r="H261" s="20">
        <f>+H262</f>
        <v>8912.9500000000007</v>
      </c>
      <c r="I261" s="20">
        <f>+I262</f>
        <v>0</v>
      </c>
      <c r="J261" s="20">
        <f t="shared" si="18"/>
        <v>0</v>
      </c>
      <c r="K261" s="83">
        <f>+K262</f>
        <v>8912.9500000000007</v>
      </c>
      <c r="L261" s="88">
        <f t="shared" si="17"/>
        <v>1.2739665890366236E-3</v>
      </c>
      <c r="M261" s="90">
        <f t="shared" si="15"/>
        <v>742.74583333333339</v>
      </c>
      <c r="N261" s="72">
        <f>N262</f>
        <v>62376</v>
      </c>
      <c r="O261" s="76">
        <f t="shared" si="16"/>
        <v>-61633.254166666666</v>
      </c>
    </row>
    <row r="262" spans="1:15" x14ac:dyDescent="0.25">
      <c r="A262" s="48">
        <v>2</v>
      </c>
      <c r="B262" s="39">
        <v>3</v>
      </c>
      <c r="C262" s="39">
        <v>5</v>
      </c>
      <c r="D262" s="39">
        <v>4</v>
      </c>
      <c r="E262" s="39" t="s">
        <v>48</v>
      </c>
      <c r="F262" s="40" t="s">
        <v>229</v>
      </c>
      <c r="G262" s="22"/>
      <c r="H262" s="19">
        <f>VLOOKUP(F262,[1]PPNE4!F$23:N$1531,9,FALSE)</f>
        <v>8912.9500000000007</v>
      </c>
      <c r="I262" s="19"/>
      <c r="J262" s="20">
        <f t="shared" si="18"/>
        <v>0</v>
      </c>
      <c r="K262" s="81">
        <f>SUBTOTAL(9,G262:I262)</f>
        <v>8912.9500000000007</v>
      </c>
      <c r="L262" s="88">
        <f t="shared" si="17"/>
        <v>1.2739665890366236E-3</v>
      </c>
      <c r="M262" s="90">
        <f t="shared" si="15"/>
        <v>742.74583333333339</v>
      </c>
      <c r="N262" s="73">
        <v>62376</v>
      </c>
      <c r="O262" s="76">
        <f t="shared" si="16"/>
        <v>-61633.254166666666</v>
      </c>
    </row>
    <row r="263" spans="1:15" x14ac:dyDescent="0.25">
      <c r="A263" s="35">
        <v>2</v>
      </c>
      <c r="B263" s="36">
        <v>3</v>
      </c>
      <c r="C263" s="36">
        <v>5</v>
      </c>
      <c r="D263" s="36">
        <v>5</v>
      </c>
      <c r="E263" s="36"/>
      <c r="F263" s="47" t="s">
        <v>230</v>
      </c>
      <c r="G263" s="20">
        <f>+G264</f>
        <v>0</v>
      </c>
      <c r="H263" s="20">
        <f>+H264</f>
        <v>0</v>
      </c>
      <c r="I263" s="20">
        <f>+I264</f>
        <v>0</v>
      </c>
      <c r="J263" s="20">
        <f t="shared" si="18"/>
        <v>0</v>
      </c>
      <c r="K263" s="83">
        <f>+K264</f>
        <v>0</v>
      </c>
      <c r="L263" s="88">
        <f t="shared" si="17"/>
        <v>0</v>
      </c>
      <c r="M263" s="90">
        <f t="shared" si="15"/>
        <v>0</v>
      </c>
      <c r="N263" s="72">
        <f>N264</f>
        <v>494007.75</v>
      </c>
      <c r="O263" s="76">
        <f t="shared" si="16"/>
        <v>-494007.75</v>
      </c>
    </row>
    <row r="264" spans="1:15" x14ac:dyDescent="0.25">
      <c r="A264" s="48">
        <v>2</v>
      </c>
      <c r="B264" s="39">
        <v>3</v>
      </c>
      <c r="C264" s="39">
        <v>5</v>
      </c>
      <c r="D264" s="39">
        <v>5</v>
      </c>
      <c r="E264" s="39" t="s">
        <v>48</v>
      </c>
      <c r="F264" s="40" t="s">
        <v>231</v>
      </c>
      <c r="G264" s="19"/>
      <c r="H264" s="19">
        <f>VLOOKUP(F264,[1]PPNE4!F$23:N$1531,9,FALSE)</f>
        <v>0</v>
      </c>
      <c r="I264" s="19"/>
      <c r="J264" s="20">
        <f t="shared" si="18"/>
        <v>0</v>
      </c>
      <c r="K264" s="81">
        <f>SUBTOTAL(9,G264:I264)</f>
        <v>0</v>
      </c>
      <c r="L264" s="88">
        <f t="shared" si="17"/>
        <v>0</v>
      </c>
      <c r="M264" s="90">
        <f t="shared" si="15"/>
        <v>0</v>
      </c>
      <c r="N264" s="73">
        <v>494007.75</v>
      </c>
      <c r="O264" s="76">
        <f t="shared" si="16"/>
        <v>-494007.75</v>
      </c>
    </row>
    <row r="265" spans="1:15" x14ac:dyDescent="0.25">
      <c r="A265" s="32">
        <v>2</v>
      </c>
      <c r="B265" s="33">
        <v>3</v>
      </c>
      <c r="C265" s="33">
        <v>6</v>
      </c>
      <c r="D265" s="33"/>
      <c r="E265" s="33"/>
      <c r="F265" s="34" t="s">
        <v>232</v>
      </c>
      <c r="G265" s="17">
        <v>0</v>
      </c>
      <c r="H265" s="17">
        <v>376552.80000000005</v>
      </c>
      <c r="I265" s="16">
        <v>0</v>
      </c>
      <c r="J265" s="16">
        <f t="shared" si="18"/>
        <v>0</v>
      </c>
      <c r="K265" s="78">
        <v>376552.80000000005</v>
      </c>
      <c r="L265" s="87">
        <f t="shared" si="17"/>
        <v>5.3822324394077158E-2</v>
      </c>
      <c r="M265" s="87">
        <f t="shared" si="15"/>
        <v>31379.400000000005</v>
      </c>
      <c r="N265" s="87">
        <f>N276+N272+N266+N283</f>
        <v>0</v>
      </c>
      <c r="O265" s="75">
        <f t="shared" si="16"/>
        <v>31379.400000000005</v>
      </c>
    </row>
    <row r="266" spans="1:15" x14ac:dyDescent="0.25">
      <c r="A266" s="35">
        <v>2</v>
      </c>
      <c r="B266" s="36">
        <v>3</v>
      </c>
      <c r="C266" s="36">
        <v>6</v>
      </c>
      <c r="D266" s="36">
        <v>1</v>
      </c>
      <c r="E266" s="36"/>
      <c r="F266" s="47" t="s">
        <v>233</v>
      </c>
      <c r="G266" s="20">
        <f>+G267+G268+G269+G270</f>
        <v>0</v>
      </c>
      <c r="H266" s="20">
        <f>+H267+H268+H269+H270</f>
        <v>1285.71</v>
      </c>
      <c r="I266" s="20">
        <f>+I267+I268+I269+I270</f>
        <v>0</v>
      </c>
      <c r="J266" s="20">
        <f t="shared" si="18"/>
        <v>0</v>
      </c>
      <c r="K266" s="83">
        <f>+K267+K268+K269+K270</f>
        <v>1285.71</v>
      </c>
      <c r="L266" s="88">
        <f t="shared" si="17"/>
        <v>1.8377210499220543E-4</v>
      </c>
      <c r="M266" s="90">
        <f t="shared" si="15"/>
        <v>107.1425</v>
      </c>
      <c r="N266" s="72">
        <f>N267+N268+N269+N270+N271</f>
        <v>0</v>
      </c>
      <c r="O266" s="76">
        <f t="shared" si="16"/>
        <v>107.1425</v>
      </c>
    </row>
    <row r="267" spans="1:15" x14ac:dyDescent="0.25">
      <c r="A267" s="48">
        <v>2</v>
      </c>
      <c r="B267" s="39">
        <v>3</v>
      </c>
      <c r="C267" s="39">
        <v>6</v>
      </c>
      <c r="D267" s="39">
        <v>1</v>
      </c>
      <c r="E267" s="39" t="s">
        <v>48</v>
      </c>
      <c r="F267" s="40" t="s">
        <v>234</v>
      </c>
      <c r="G267" s="19"/>
      <c r="H267" s="19">
        <f>VLOOKUP(F267,[1]PPNE4!F$23:N$1531,9,FALSE)</f>
        <v>1285.71</v>
      </c>
      <c r="I267" s="19"/>
      <c r="J267" s="20">
        <f t="shared" si="18"/>
        <v>0</v>
      </c>
      <c r="K267" s="81">
        <f>SUBTOTAL(9,G267:I267)</f>
        <v>1285.71</v>
      </c>
      <c r="L267" s="88">
        <f t="shared" si="17"/>
        <v>1.8377210499220543E-4</v>
      </c>
      <c r="M267" s="90">
        <f t="shared" si="15"/>
        <v>107.1425</v>
      </c>
      <c r="N267" s="73">
        <v>0</v>
      </c>
      <c r="O267" s="76">
        <f t="shared" si="16"/>
        <v>107.1425</v>
      </c>
    </row>
    <row r="268" spans="1:15" x14ac:dyDescent="0.25">
      <c r="A268" s="48">
        <v>2</v>
      </c>
      <c r="B268" s="39">
        <v>3</v>
      </c>
      <c r="C268" s="39">
        <v>6</v>
      </c>
      <c r="D268" s="39">
        <v>1</v>
      </c>
      <c r="E268" s="39" t="s">
        <v>63</v>
      </c>
      <c r="F268" s="40" t="s">
        <v>235</v>
      </c>
      <c r="G268" s="19"/>
      <c r="H268" s="19">
        <f>VLOOKUP(F268,[1]PPNE4!F$23:N$531,9,FALSE)</f>
        <v>0</v>
      </c>
      <c r="I268" s="19">
        <f>VLOOKUP(F268,'[2]D-PROY GASTOS '!$F$17:$N$247,9,FALSE)</f>
        <v>0</v>
      </c>
      <c r="J268" s="20">
        <f t="shared" si="18"/>
        <v>0</v>
      </c>
      <c r="K268" s="81">
        <f>SUBTOTAL(9,G268:I268)</f>
        <v>0</v>
      </c>
      <c r="L268" s="88">
        <f t="shared" si="17"/>
        <v>0</v>
      </c>
      <c r="M268" s="90">
        <f t="shared" si="15"/>
        <v>0</v>
      </c>
      <c r="N268" s="73">
        <v>0</v>
      </c>
      <c r="O268" s="76">
        <f t="shared" si="16"/>
        <v>0</v>
      </c>
    </row>
    <row r="269" spans="1:15" x14ac:dyDescent="0.25">
      <c r="A269" s="48">
        <v>2</v>
      </c>
      <c r="B269" s="39">
        <v>3</v>
      </c>
      <c r="C269" s="39">
        <v>6</v>
      </c>
      <c r="D269" s="39">
        <v>1</v>
      </c>
      <c r="E269" s="39" t="s">
        <v>65</v>
      </c>
      <c r="F269" s="40" t="s">
        <v>236</v>
      </c>
      <c r="G269" s="19"/>
      <c r="H269" s="19">
        <f>VLOOKUP(F269,[1]PPNE4!F$23:N$531,9,FALSE)</f>
        <v>0</v>
      </c>
      <c r="I269" s="19"/>
      <c r="J269" s="20">
        <f t="shared" si="18"/>
        <v>0</v>
      </c>
      <c r="K269" s="81">
        <f>SUBTOTAL(9,G269:I269)</f>
        <v>0</v>
      </c>
      <c r="L269" s="88">
        <f t="shared" si="17"/>
        <v>0</v>
      </c>
      <c r="M269" s="90">
        <f t="shared" si="15"/>
        <v>0</v>
      </c>
      <c r="N269" s="73">
        <v>0</v>
      </c>
      <c r="O269" s="76">
        <f t="shared" si="16"/>
        <v>0</v>
      </c>
    </row>
    <row r="270" spans="1:15" x14ac:dyDescent="0.25">
      <c r="A270" s="48">
        <v>2</v>
      </c>
      <c r="B270" s="39">
        <v>3</v>
      </c>
      <c r="C270" s="39">
        <v>6</v>
      </c>
      <c r="D270" s="39">
        <v>1</v>
      </c>
      <c r="E270" s="39" t="s">
        <v>67</v>
      </c>
      <c r="F270" s="40" t="s">
        <v>237</v>
      </c>
      <c r="G270" s="19"/>
      <c r="H270" s="19">
        <f>VLOOKUP(F270,[1]PPNE4!F$23:N$531,9,FALSE)</f>
        <v>0</v>
      </c>
      <c r="I270" s="19">
        <f>VLOOKUP(F270,'[2]D-PROY GASTOS '!$F$17:$N$247,9,FALSE)</f>
        <v>0</v>
      </c>
      <c r="J270" s="20">
        <f t="shared" si="18"/>
        <v>0</v>
      </c>
      <c r="K270" s="81">
        <f>SUBTOTAL(9,G270:I270)</f>
        <v>0</v>
      </c>
      <c r="L270" s="88">
        <f t="shared" si="17"/>
        <v>0</v>
      </c>
      <c r="M270" s="90">
        <f t="shared" si="15"/>
        <v>0</v>
      </c>
      <c r="N270" s="73">
        <v>0</v>
      </c>
      <c r="O270" s="76">
        <f t="shared" si="16"/>
        <v>0</v>
      </c>
    </row>
    <row r="271" spans="1:15" x14ac:dyDescent="0.25">
      <c r="A271" s="48">
        <v>2</v>
      </c>
      <c r="B271" s="39">
        <v>3</v>
      </c>
      <c r="C271" s="39">
        <v>6</v>
      </c>
      <c r="D271" s="39">
        <v>1</v>
      </c>
      <c r="E271" s="39" t="s">
        <v>69</v>
      </c>
      <c r="F271" s="40" t="s">
        <v>238</v>
      </c>
      <c r="G271" s="22"/>
      <c r="H271" s="19">
        <f>VLOOKUP(F271,[1]PPNE4!F$23:N$531,9,FALSE)</f>
        <v>0</v>
      </c>
      <c r="I271" s="19">
        <f>VLOOKUP(F271,'[2]D-PROY GASTOS '!$F$17:$N$247,9,FALSE)</f>
        <v>0</v>
      </c>
      <c r="J271" s="20">
        <f t="shared" si="18"/>
        <v>0</v>
      </c>
      <c r="K271" s="81">
        <f>SUBTOTAL(9,G271:I271)</f>
        <v>0</v>
      </c>
      <c r="L271" s="88">
        <f t="shared" si="17"/>
        <v>0</v>
      </c>
      <c r="M271" s="90">
        <f t="shared" ref="M271:M334" si="19">K271/12</f>
        <v>0</v>
      </c>
      <c r="N271" s="73">
        <v>0</v>
      </c>
      <c r="O271" s="76">
        <f t="shared" ref="O271:O334" si="20">M271-N271</f>
        <v>0</v>
      </c>
    </row>
    <row r="272" spans="1:15" x14ac:dyDescent="0.25">
      <c r="A272" s="35">
        <v>2</v>
      </c>
      <c r="B272" s="36">
        <v>3</v>
      </c>
      <c r="C272" s="36">
        <v>6</v>
      </c>
      <c r="D272" s="36">
        <v>2</v>
      </c>
      <c r="E272" s="36"/>
      <c r="F272" s="47" t="s">
        <v>239</v>
      </c>
      <c r="G272" s="20">
        <f>+G273+G274+G275</f>
        <v>0</v>
      </c>
      <c r="H272" s="20">
        <f>+H273+H274+H275</f>
        <v>59694.69</v>
      </c>
      <c r="I272" s="20">
        <f>+I273+I274+I275</f>
        <v>0</v>
      </c>
      <c r="J272" s="20">
        <f t="shared" si="18"/>
        <v>0</v>
      </c>
      <c r="K272" s="83">
        <f>+K273+K274+K275</f>
        <v>59694.69</v>
      </c>
      <c r="L272" s="88">
        <f t="shared" ref="L272:L335" si="21">IFERROR(K272/$K$14*100,"0.00")</f>
        <v>8.5324208710806908E-3</v>
      </c>
      <c r="M272" s="90">
        <f t="shared" si="19"/>
        <v>4974.5574999999999</v>
      </c>
      <c r="N272" s="73">
        <v>0</v>
      </c>
      <c r="O272" s="76">
        <f t="shared" si="20"/>
        <v>4974.5574999999999</v>
      </c>
    </row>
    <row r="273" spans="1:15" x14ac:dyDescent="0.25">
      <c r="A273" s="48">
        <v>2</v>
      </c>
      <c r="B273" s="39">
        <v>3</v>
      </c>
      <c r="C273" s="39">
        <v>6</v>
      </c>
      <c r="D273" s="39">
        <v>2</v>
      </c>
      <c r="E273" s="39" t="s">
        <v>48</v>
      </c>
      <c r="F273" s="40" t="s">
        <v>240</v>
      </c>
      <c r="G273" s="19"/>
      <c r="H273" s="19">
        <f>VLOOKUP(F273,[1]PPNE4!F$23:N$1531,9,FALSE)</f>
        <v>59694.69</v>
      </c>
      <c r="I273" s="19"/>
      <c r="J273" s="20">
        <f t="shared" si="18"/>
        <v>0</v>
      </c>
      <c r="K273" s="81">
        <f>SUBTOTAL(9,G273:I273)</f>
        <v>59694.69</v>
      </c>
      <c r="L273" s="88">
        <f t="shared" si="21"/>
        <v>8.5324208710806908E-3</v>
      </c>
      <c r="M273" s="90">
        <f t="shared" si="19"/>
        <v>4974.5574999999999</v>
      </c>
      <c r="N273" s="73">
        <v>0</v>
      </c>
      <c r="O273" s="76">
        <f t="shared" si="20"/>
        <v>4974.5574999999999</v>
      </c>
    </row>
    <row r="274" spans="1:15" x14ac:dyDescent="0.25">
      <c r="A274" s="48">
        <v>2</v>
      </c>
      <c r="B274" s="39">
        <v>3</v>
      </c>
      <c r="C274" s="39">
        <v>6</v>
      </c>
      <c r="D274" s="39">
        <v>2</v>
      </c>
      <c r="E274" s="39" t="s">
        <v>63</v>
      </c>
      <c r="F274" s="40" t="s">
        <v>241</v>
      </c>
      <c r="G274" s="19"/>
      <c r="H274" s="19">
        <f>VLOOKUP(F274,[1]PPNE4!F$23:N$531,9,FALSE)</f>
        <v>0</v>
      </c>
      <c r="I274" s="19">
        <f>VLOOKUP(F274,'[2]D-PROY GASTOS '!$F$17:$N$247,9,FALSE)</f>
        <v>0</v>
      </c>
      <c r="J274" s="20">
        <f t="shared" si="18"/>
        <v>0</v>
      </c>
      <c r="K274" s="81">
        <f>SUBTOTAL(9,G274:I274)</f>
        <v>0</v>
      </c>
      <c r="L274" s="88">
        <f t="shared" si="21"/>
        <v>0</v>
      </c>
      <c r="M274" s="90">
        <f t="shared" si="19"/>
        <v>0</v>
      </c>
      <c r="N274" s="73">
        <v>0</v>
      </c>
      <c r="O274" s="76">
        <f t="shared" si="20"/>
        <v>0</v>
      </c>
    </row>
    <row r="275" spans="1:15" x14ac:dyDescent="0.25">
      <c r="A275" s="48">
        <v>2</v>
      </c>
      <c r="B275" s="39">
        <v>3</v>
      </c>
      <c r="C275" s="39">
        <v>6</v>
      </c>
      <c r="D275" s="39">
        <v>2</v>
      </c>
      <c r="E275" s="39" t="s">
        <v>65</v>
      </c>
      <c r="F275" s="40" t="s">
        <v>242</v>
      </c>
      <c r="G275" s="22"/>
      <c r="H275" s="19">
        <f>VLOOKUP(F275,[1]PPNE4!F$23:N$531,9,FALSE)</f>
        <v>0</v>
      </c>
      <c r="I275" s="19">
        <f>VLOOKUP(F275,'[2]D-PROY GASTOS '!$F$17:$N$247,9,FALSE)</f>
        <v>0</v>
      </c>
      <c r="J275" s="20">
        <f t="shared" si="18"/>
        <v>0</v>
      </c>
      <c r="K275" s="81">
        <f>SUBTOTAL(9,G275:I275)</f>
        <v>0</v>
      </c>
      <c r="L275" s="88">
        <f t="shared" si="21"/>
        <v>0</v>
      </c>
      <c r="M275" s="90">
        <f t="shared" si="19"/>
        <v>0</v>
      </c>
      <c r="N275" s="73">
        <v>0</v>
      </c>
      <c r="O275" s="76">
        <f t="shared" si="20"/>
        <v>0</v>
      </c>
    </row>
    <row r="276" spans="1:15" x14ac:dyDescent="0.25">
      <c r="A276" s="35">
        <v>2</v>
      </c>
      <c r="B276" s="36">
        <v>3</v>
      </c>
      <c r="C276" s="36">
        <v>6</v>
      </c>
      <c r="D276" s="36">
        <v>3</v>
      </c>
      <c r="E276" s="36"/>
      <c r="F276" s="47" t="s">
        <v>243</v>
      </c>
      <c r="G276" s="20">
        <f>+G277+G278+G279+G280+G281+G282</f>
        <v>0</v>
      </c>
      <c r="H276" s="20">
        <f>+H277+H278+H279+H280+H281+H282</f>
        <v>130497.77</v>
      </c>
      <c r="I276" s="20">
        <f>+I277+I278+I279+I280+I281+I282</f>
        <v>0</v>
      </c>
      <c r="J276" s="20">
        <f t="shared" si="18"/>
        <v>0</v>
      </c>
      <c r="K276" s="83">
        <f>+K277+K278+K279+K280+K281+K282</f>
        <v>130497.77</v>
      </c>
      <c r="L276" s="88">
        <f t="shared" si="21"/>
        <v>1.8652612089575936E-2</v>
      </c>
      <c r="M276" s="90">
        <f t="shared" si="19"/>
        <v>10874.814166666667</v>
      </c>
      <c r="N276" s="72">
        <f>N277+N278+N279+N280+N281+N282</f>
        <v>0</v>
      </c>
      <c r="O276" s="76">
        <f t="shared" si="20"/>
        <v>10874.814166666667</v>
      </c>
    </row>
    <row r="277" spans="1:15" x14ac:dyDescent="0.25">
      <c r="A277" s="48">
        <v>2</v>
      </c>
      <c r="B277" s="39">
        <v>3</v>
      </c>
      <c r="C277" s="39">
        <v>6</v>
      </c>
      <c r="D277" s="39">
        <v>3</v>
      </c>
      <c r="E277" s="39" t="s">
        <v>48</v>
      </c>
      <c r="F277" s="40" t="s">
        <v>244</v>
      </c>
      <c r="G277" s="19"/>
      <c r="H277" s="19">
        <f>VLOOKUP(F277,[1]PPNE4!F$23:N$531,9,FALSE)</f>
        <v>0</v>
      </c>
      <c r="I277" s="19"/>
      <c r="J277" s="20">
        <f t="shared" si="18"/>
        <v>0</v>
      </c>
      <c r="K277" s="81">
        <f t="shared" ref="K277:K282" si="22">SUBTOTAL(9,G277:I277)</f>
        <v>0</v>
      </c>
      <c r="L277" s="88">
        <f t="shared" si="21"/>
        <v>0</v>
      </c>
      <c r="M277" s="90">
        <f t="shared" si="19"/>
        <v>0</v>
      </c>
      <c r="N277" s="73">
        <v>0</v>
      </c>
      <c r="O277" s="76">
        <f t="shared" si="20"/>
        <v>0</v>
      </c>
    </row>
    <row r="278" spans="1:15" x14ac:dyDescent="0.25">
      <c r="A278" s="48">
        <v>2</v>
      </c>
      <c r="B278" s="39">
        <v>3</v>
      </c>
      <c r="C278" s="39">
        <v>6</v>
      </c>
      <c r="D278" s="39">
        <v>3</v>
      </c>
      <c r="E278" s="39" t="s">
        <v>63</v>
      </c>
      <c r="F278" s="40" t="s">
        <v>245</v>
      </c>
      <c r="G278" s="19"/>
      <c r="H278" s="19">
        <f>VLOOKUP(F278,[1]PPNE4!F$23:N$531,9,FALSE)</f>
        <v>0</v>
      </c>
      <c r="I278" s="19"/>
      <c r="J278" s="20">
        <f t="shared" si="18"/>
        <v>0</v>
      </c>
      <c r="K278" s="81">
        <f t="shared" si="22"/>
        <v>0</v>
      </c>
      <c r="L278" s="88">
        <f t="shared" si="21"/>
        <v>0</v>
      </c>
      <c r="M278" s="90">
        <f t="shared" si="19"/>
        <v>0</v>
      </c>
      <c r="N278" s="73">
        <v>0</v>
      </c>
      <c r="O278" s="76">
        <f t="shared" si="20"/>
        <v>0</v>
      </c>
    </row>
    <row r="279" spans="1:15" x14ac:dyDescent="0.25">
      <c r="A279" s="48">
        <v>2</v>
      </c>
      <c r="B279" s="39">
        <v>3</v>
      </c>
      <c r="C279" s="39">
        <v>6</v>
      </c>
      <c r="D279" s="39">
        <v>3</v>
      </c>
      <c r="E279" s="39" t="s">
        <v>65</v>
      </c>
      <c r="F279" s="40" t="s">
        <v>246</v>
      </c>
      <c r="G279" s="19"/>
      <c r="H279" s="19">
        <f>VLOOKUP(F279,[1]PPNE4!F$23:N$1531,9,FALSE)</f>
        <v>49080.03</v>
      </c>
      <c r="I279" s="19"/>
      <c r="J279" s="20">
        <f t="shared" si="18"/>
        <v>0</v>
      </c>
      <c r="K279" s="81">
        <f t="shared" si="22"/>
        <v>49080.03</v>
      </c>
      <c r="L279" s="88">
        <f t="shared" si="21"/>
        <v>7.0152214933232159E-3</v>
      </c>
      <c r="M279" s="90">
        <f t="shared" si="19"/>
        <v>4090.0025000000001</v>
      </c>
      <c r="N279" s="73">
        <v>0</v>
      </c>
      <c r="O279" s="76">
        <f t="shared" si="20"/>
        <v>4090.0025000000001</v>
      </c>
    </row>
    <row r="280" spans="1:15" x14ac:dyDescent="0.25">
      <c r="A280" s="48">
        <v>2</v>
      </c>
      <c r="B280" s="39">
        <v>3</v>
      </c>
      <c r="C280" s="39">
        <v>6</v>
      </c>
      <c r="D280" s="39">
        <v>3</v>
      </c>
      <c r="E280" s="39" t="s">
        <v>67</v>
      </c>
      <c r="F280" s="55" t="s">
        <v>247</v>
      </c>
      <c r="G280" s="19"/>
      <c r="H280" s="19">
        <f>VLOOKUP(F280,[1]PPNE4!F$23:N$1531,9,FALSE)</f>
        <v>81417.740000000005</v>
      </c>
      <c r="I280" s="19"/>
      <c r="J280" s="20">
        <f t="shared" si="18"/>
        <v>0</v>
      </c>
      <c r="K280" s="81">
        <f t="shared" si="22"/>
        <v>81417.740000000005</v>
      </c>
      <c r="L280" s="88">
        <f t="shared" si="21"/>
        <v>1.1637390596252718E-2</v>
      </c>
      <c r="M280" s="90">
        <f t="shared" si="19"/>
        <v>6784.8116666666674</v>
      </c>
      <c r="N280" s="73">
        <v>0</v>
      </c>
      <c r="O280" s="76">
        <f t="shared" si="20"/>
        <v>6784.8116666666674</v>
      </c>
    </row>
    <row r="281" spans="1:15" x14ac:dyDescent="0.25">
      <c r="A281" s="48">
        <v>2</v>
      </c>
      <c r="B281" s="39">
        <v>3</v>
      </c>
      <c r="C281" s="39">
        <v>6</v>
      </c>
      <c r="D281" s="39">
        <v>3</v>
      </c>
      <c r="E281" s="39" t="s">
        <v>69</v>
      </c>
      <c r="F281" s="40" t="s">
        <v>248</v>
      </c>
      <c r="G281" s="19"/>
      <c r="H281" s="19">
        <f>VLOOKUP(F281,[1]PPNE4!F$23:N$531,9,FALSE)</f>
        <v>0</v>
      </c>
      <c r="I281" s="19"/>
      <c r="J281" s="20">
        <f t="shared" si="18"/>
        <v>0</v>
      </c>
      <c r="K281" s="81">
        <f t="shared" si="22"/>
        <v>0</v>
      </c>
      <c r="L281" s="88">
        <f t="shared" si="21"/>
        <v>0</v>
      </c>
      <c r="M281" s="90">
        <f t="shared" si="19"/>
        <v>0</v>
      </c>
      <c r="N281" s="73">
        <v>0</v>
      </c>
      <c r="O281" s="76">
        <f t="shared" si="20"/>
        <v>0</v>
      </c>
    </row>
    <row r="282" spans="1:15" x14ac:dyDescent="0.25">
      <c r="A282" s="48">
        <v>2</v>
      </c>
      <c r="B282" s="39">
        <v>3</v>
      </c>
      <c r="C282" s="39">
        <v>6</v>
      </c>
      <c r="D282" s="39">
        <v>3</v>
      </c>
      <c r="E282" s="39" t="s">
        <v>70</v>
      </c>
      <c r="F282" s="40" t="s">
        <v>249</v>
      </c>
      <c r="G282" s="22"/>
      <c r="H282" s="19">
        <f>VLOOKUP(F282,[1]PPNE4!F$23:N$531,9,FALSE)</f>
        <v>0</v>
      </c>
      <c r="I282" s="19"/>
      <c r="J282" s="20">
        <f t="shared" si="18"/>
        <v>0</v>
      </c>
      <c r="K282" s="81">
        <f t="shared" si="22"/>
        <v>0</v>
      </c>
      <c r="L282" s="88">
        <f t="shared" si="21"/>
        <v>0</v>
      </c>
      <c r="M282" s="90">
        <f t="shared" si="19"/>
        <v>0</v>
      </c>
      <c r="N282" s="73">
        <v>0</v>
      </c>
      <c r="O282" s="76">
        <f t="shared" si="20"/>
        <v>0</v>
      </c>
    </row>
    <row r="283" spans="1:15" x14ac:dyDescent="0.25">
      <c r="A283" s="35">
        <v>2</v>
      </c>
      <c r="B283" s="36">
        <v>3</v>
      </c>
      <c r="C283" s="36">
        <v>6</v>
      </c>
      <c r="D283" s="36">
        <v>4</v>
      </c>
      <c r="E283" s="36"/>
      <c r="F283" s="47" t="s">
        <v>250</v>
      </c>
      <c r="G283" s="20">
        <f>+G284+G285+G286+G287+G288+G289+G290</f>
        <v>0</v>
      </c>
      <c r="H283" s="20">
        <f>+H284+H285+H286+H287+H288+H289+H290</f>
        <v>185074.63</v>
      </c>
      <c r="I283" s="20">
        <f>+I284+I285+I286+I287+I288+I289+I290</f>
        <v>0</v>
      </c>
      <c r="J283" s="20">
        <f t="shared" si="18"/>
        <v>0</v>
      </c>
      <c r="K283" s="83">
        <f>+K284+K285+K286+K287+K288+K289+K290</f>
        <v>185074.63</v>
      </c>
      <c r="L283" s="88">
        <f t="shared" si="21"/>
        <v>2.6453519328428314E-2</v>
      </c>
      <c r="M283" s="90">
        <f t="shared" si="19"/>
        <v>15422.885833333334</v>
      </c>
      <c r="N283" s="72">
        <f>N284+N285+N286+N287+N288+N289+N290</f>
        <v>0</v>
      </c>
      <c r="O283" s="76">
        <f t="shared" si="20"/>
        <v>15422.885833333334</v>
      </c>
    </row>
    <row r="284" spans="1:15" x14ac:dyDescent="0.25">
      <c r="A284" s="48">
        <v>2</v>
      </c>
      <c r="B284" s="39">
        <v>3</v>
      </c>
      <c r="C284" s="39">
        <v>6</v>
      </c>
      <c r="D284" s="39">
        <v>4</v>
      </c>
      <c r="E284" s="39" t="s">
        <v>48</v>
      </c>
      <c r="F284" s="40" t="s">
        <v>251</v>
      </c>
      <c r="G284" s="19"/>
      <c r="H284" s="19">
        <f>VLOOKUP(F284,[1]PPNE4!F$23:N$531,9,FALSE)</f>
        <v>0</v>
      </c>
      <c r="I284" s="19"/>
      <c r="J284" s="20">
        <f t="shared" si="18"/>
        <v>0</v>
      </c>
      <c r="K284" s="81">
        <f t="shared" ref="K284:K290" si="23">SUBTOTAL(9,G284:I284)</f>
        <v>0</v>
      </c>
      <c r="L284" s="88">
        <f t="shared" si="21"/>
        <v>0</v>
      </c>
      <c r="M284" s="90">
        <f t="shared" si="19"/>
        <v>0</v>
      </c>
      <c r="N284" s="73">
        <v>0</v>
      </c>
      <c r="O284" s="76">
        <f t="shared" si="20"/>
        <v>0</v>
      </c>
    </row>
    <row r="285" spans="1:15" x14ac:dyDescent="0.25">
      <c r="A285" s="48">
        <v>2</v>
      </c>
      <c r="B285" s="39">
        <v>3</v>
      </c>
      <c r="C285" s="39">
        <v>6</v>
      </c>
      <c r="D285" s="39">
        <v>4</v>
      </c>
      <c r="E285" s="39" t="s">
        <v>63</v>
      </c>
      <c r="F285" s="40" t="s">
        <v>252</v>
      </c>
      <c r="G285" s="19"/>
      <c r="H285" s="19">
        <f>VLOOKUP(F285,[1]PPNE4!F$23:N$531,9,FALSE)</f>
        <v>0</v>
      </c>
      <c r="I285" s="19"/>
      <c r="J285" s="20">
        <f t="shared" si="18"/>
        <v>0</v>
      </c>
      <c r="K285" s="81">
        <f t="shared" si="23"/>
        <v>0</v>
      </c>
      <c r="L285" s="88">
        <f t="shared" si="21"/>
        <v>0</v>
      </c>
      <c r="M285" s="90">
        <f t="shared" si="19"/>
        <v>0</v>
      </c>
      <c r="N285" s="73">
        <v>0</v>
      </c>
      <c r="O285" s="76">
        <f t="shared" si="20"/>
        <v>0</v>
      </c>
    </row>
    <row r="286" spans="1:15" x14ac:dyDescent="0.25">
      <c r="A286" s="48">
        <v>2</v>
      </c>
      <c r="B286" s="39">
        <v>3</v>
      </c>
      <c r="C286" s="39">
        <v>6</v>
      </c>
      <c r="D286" s="39">
        <v>4</v>
      </c>
      <c r="E286" s="39" t="s">
        <v>65</v>
      </c>
      <c r="F286" s="40" t="s">
        <v>253</v>
      </c>
      <c r="G286" s="19"/>
      <c r="H286" s="19">
        <f>VLOOKUP(F286,[1]PPNE4!F$23:N$531,9,FALSE)</f>
        <v>0</v>
      </c>
      <c r="I286" s="19"/>
      <c r="J286" s="20">
        <f t="shared" si="18"/>
        <v>0</v>
      </c>
      <c r="K286" s="81">
        <f t="shared" si="23"/>
        <v>0</v>
      </c>
      <c r="L286" s="88">
        <f t="shared" si="21"/>
        <v>0</v>
      </c>
      <c r="M286" s="90">
        <f t="shared" si="19"/>
        <v>0</v>
      </c>
      <c r="N286" s="73">
        <v>0</v>
      </c>
      <c r="O286" s="76">
        <f t="shared" si="20"/>
        <v>0</v>
      </c>
    </row>
    <row r="287" spans="1:15" x14ac:dyDescent="0.25">
      <c r="A287" s="48">
        <v>2</v>
      </c>
      <c r="B287" s="39">
        <v>3</v>
      </c>
      <c r="C287" s="39">
        <v>6</v>
      </c>
      <c r="D287" s="39">
        <v>4</v>
      </c>
      <c r="E287" s="39" t="s">
        <v>67</v>
      </c>
      <c r="F287" s="40" t="s">
        <v>254</v>
      </c>
      <c r="G287" s="19"/>
      <c r="H287" s="19">
        <f>VLOOKUP(F287,[1]PPNE4!F$23:N$531,9,FALSE)</f>
        <v>0</v>
      </c>
      <c r="I287" s="19">
        <f>VLOOKUP(F287,'[2]D-PROY GASTOS '!$F$17:$N$247,9,FALSE)</f>
        <v>0</v>
      </c>
      <c r="J287" s="20">
        <f t="shared" si="18"/>
        <v>0</v>
      </c>
      <c r="K287" s="81">
        <f t="shared" si="23"/>
        <v>0</v>
      </c>
      <c r="L287" s="88">
        <f t="shared" si="21"/>
        <v>0</v>
      </c>
      <c r="M287" s="90">
        <f t="shared" si="19"/>
        <v>0</v>
      </c>
      <c r="N287" s="73">
        <v>0</v>
      </c>
      <c r="O287" s="76">
        <f t="shared" si="20"/>
        <v>0</v>
      </c>
    </row>
    <row r="288" spans="1:15" x14ac:dyDescent="0.25">
      <c r="A288" s="48">
        <v>2</v>
      </c>
      <c r="B288" s="39">
        <v>3</v>
      </c>
      <c r="C288" s="39">
        <v>6</v>
      </c>
      <c r="D288" s="39">
        <v>4</v>
      </c>
      <c r="E288" s="39" t="s">
        <v>69</v>
      </c>
      <c r="F288" s="40" t="s">
        <v>255</v>
      </c>
      <c r="G288" s="19"/>
      <c r="H288" s="19">
        <f>VLOOKUP(F288,[1]PPNE4!F$23:N$531,9,FALSE)</f>
        <v>0</v>
      </c>
      <c r="I288" s="19"/>
      <c r="J288" s="20">
        <f t="shared" si="18"/>
        <v>0</v>
      </c>
      <c r="K288" s="81">
        <f t="shared" si="23"/>
        <v>0</v>
      </c>
      <c r="L288" s="88">
        <f t="shared" si="21"/>
        <v>0</v>
      </c>
      <c r="M288" s="90">
        <f t="shared" si="19"/>
        <v>0</v>
      </c>
      <c r="N288" s="73">
        <v>0</v>
      </c>
      <c r="O288" s="76">
        <f t="shared" si="20"/>
        <v>0</v>
      </c>
    </row>
    <row r="289" spans="1:15" x14ac:dyDescent="0.25">
      <c r="A289" s="48">
        <v>2</v>
      </c>
      <c r="B289" s="39">
        <v>3</v>
      </c>
      <c r="C289" s="39">
        <v>6</v>
      </c>
      <c r="D289" s="39">
        <v>4</v>
      </c>
      <c r="E289" s="39" t="s">
        <v>70</v>
      </c>
      <c r="F289" s="40" t="s">
        <v>256</v>
      </c>
      <c r="G289" s="19"/>
      <c r="H289" s="19">
        <f>VLOOKUP(F289,[1]PPNE4!F$23:N$531,9,FALSE)</f>
        <v>0</v>
      </c>
      <c r="I289" s="19"/>
      <c r="J289" s="20">
        <f t="shared" si="18"/>
        <v>0</v>
      </c>
      <c r="K289" s="81">
        <f t="shared" si="23"/>
        <v>0</v>
      </c>
      <c r="L289" s="88">
        <f t="shared" si="21"/>
        <v>0</v>
      </c>
      <c r="M289" s="90">
        <f t="shared" si="19"/>
        <v>0</v>
      </c>
      <c r="N289" s="73">
        <v>0</v>
      </c>
      <c r="O289" s="76">
        <f t="shared" si="20"/>
        <v>0</v>
      </c>
    </row>
    <row r="290" spans="1:15" x14ac:dyDescent="0.25">
      <c r="A290" s="48">
        <v>2</v>
      </c>
      <c r="B290" s="39">
        <v>3</v>
      </c>
      <c r="C290" s="39">
        <v>6</v>
      </c>
      <c r="D290" s="39">
        <v>4</v>
      </c>
      <c r="E290" s="39" t="s">
        <v>77</v>
      </c>
      <c r="F290" s="40" t="s">
        <v>38</v>
      </c>
      <c r="G290" s="22"/>
      <c r="H290" s="19">
        <f>VLOOKUP(F290,[1]PPNE4!F$23:N$1531,9,FALSE)</f>
        <v>185074.63</v>
      </c>
      <c r="I290" s="19"/>
      <c r="J290" s="20">
        <f t="shared" si="18"/>
        <v>0</v>
      </c>
      <c r="K290" s="81">
        <f t="shared" si="23"/>
        <v>185074.63</v>
      </c>
      <c r="L290" s="88">
        <f t="shared" si="21"/>
        <v>2.6453519328428314E-2</v>
      </c>
      <c r="M290" s="90">
        <f t="shared" si="19"/>
        <v>15422.885833333334</v>
      </c>
      <c r="N290" s="73">
        <v>0</v>
      </c>
      <c r="O290" s="76">
        <f t="shared" si="20"/>
        <v>15422.885833333334</v>
      </c>
    </row>
    <row r="291" spans="1:15" x14ac:dyDescent="0.25">
      <c r="A291" s="35">
        <v>2</v>
      </c>
      <c r="B291" s="36">
        <v>3</v>
      </c>
      <c r="C291" s="36">
        <v>6</v>
      </c>
      <c r="D291" s="36">
        <v>9</v>
      </c>
      <c r="E291" s="36"/>
      <c r="F291" s="47" t="s">
        <v>257</v>
      </c>
      <c r="G291" s="20">
        <f>+G292</f>
        <v>0</v>
      </c>
      <c r="H291" s="20">
        <f>+H292</f>
        <v>0</v>
      </c>
      <c r="I291" s="20">
        <f>+I292</f>
        <v>0</v>
      </c>
      <c r="J291" s="20">
        <f t="shared" si="18"/>
        <v>0</v>
      </c>
      <c r="K291" s="83">
        <f>+K292</f>
        <v>0</v>
      </c>
      <c r="L291" s="88">
        <f t="shared" si="21"/>
        <v>0</v>
      </c>
      <c r="M291" s="90">
        <f t="shared" si="19"/>
        <v>0</v>
      </c>
      <c r="N291" s="73">
        <v>0</v>
      </c>
      <c r="O291" s="76">
        <f t="shared" si="20"/>
        <v>0</v>
      </c>
    </row>
    <row r="292" spans="1:15" x14ac:dyDescent="0.25">
      <c r="A292" s="48">
        <v>2</v>
      </c>
      <c r="B292" s="39">
        <v>3</v>
      </c>
      <c r="C292" s="39">
        <v>6</v>
      </c>
      <c r="D292" s="39">
        <v>9</v>
      </c>
      <c r="E292" s="39" t="s">
        <v>48</v>
      </c>
      <c r="F292" s="40" t="s">
        <v>257</v>
      </c>
      <c r="G292" s="22"/>
      <c r="H292" s="19">
        <f>VLOOKUP(F292,[1]PPNE4!F$23:N$531,9,FALSE)</f>
        <v>0</v>
      </c>
      <c r="I292" s="22"/>
      <c r="J292" s="20">
        <f t="shared" si="18"/>
        <v>0</v>
      </c>
      <c r="K292" s="81">
        <f>SUBTOTAL(9,G292:I292)</f>
        <v>0</v>
      </c>
      <c r="L292" s="88">
        <f t="shared" si="21"/>
        <v>0</v>
      </c>
      <c r="M292" s="90">
        <f t="shared" si="19"/>
        <v>0</v>
      </c>
      <c r="N292" s="73">
        <v>0</v>
      </c>
      <c r="O292" s="76">
        <f t="shared" si="20"/>
        <v>0</v>
      </c>
    </row>
    <row r="293" spans="1:15" x14ac:dyDescent="0.25">
      <c r="A293" s="32">
        <v>2</v>
      </c>
      <c r="B293" s="33">
        <v>3</v>
      </c>
      <c r="C293" s="33">
        <v>7</v>
      </c>
      <c r="D293" s="33"/>
      <c r="E293" s="33"/>
      <c r="F293" s="34" t="s">
        <v>258</v>
      </c>
      <c r="G293" s="17">
        <v>0</v>
      </c>
      <c r="H293" s="17">
        <v>29042394.105279993</v>
      </c>
      <c r="I293" s="17">
        <v>0</v>
      </c>
      <c r="J293" s="16">
        <f t="shared" si="18"/>
        <v>0</v>
      </c>
      <c r="K293" s="78">
        <v>29042394.105279993</v>
      </c>
      <c r="L293" s="87">
        <f t="shared" si="21"/>
        <v>4.1511553139825645</v>
      </c>
      <c r="M293" s="87">
        <f t="shared" si="19"/>
        <v>2420199.5087733329</v>
      </c>
      <c r="N293" s="87">
        <f>N294+N302</f>
        <v>1883408.34</v>
      </c>
      <c r="O293" s="75">
        <f t="shared" si="20"/>
        <v>536791.16877333284</v>
      </c>
    </row>
    <row r="294" spans="1:15" x14ac:dyDescent="0.25">
      <c r="A294" s="35">
        <v>2</v>
      </c>
      <c r="B294" s="36">
        <v>3</v>
      </c>
      <c r="C294" s="36">
        <v>7</v>
      </c>
      <c r="D294" s="36">
        <v>1</v>
      </c>
      <c r="E294" s="36"/>
      <c r="F294" s="47" t="s">
        <v>259</v>
      </c>
      <c r="G294" s="20">
        <f>+G295+G296+G297+G298+G299+G300+G301</f>
        <v>0</v>
      </c>
      <c r="H294" s="20">
        <f>+H295+H296+H297+H298+H299+H300+H301</f>
        <v>5409380.1299999999</v>
      </c>
      <c r="I294" s="20">
        <f>+I295+I296+I297+I298+I299+I300+I301</f>
        <v>0</v>
      </c>
      <c r="J294" s="20">
        <f t="shared" si="18"/>
        <v>0</v>
      </c>
      <c r="K294" s="83">
        <f>+K295+K296+K297+K298+K299+K300+K301</f>
        <v>5409380.1299999999</v>
      </c>
      <c r="L294" s="88">
        <f t="shared" si="21"/>
        <v>0.77318615643738453</v>
      </c>
      <c r="M294" s="90">
        <f t="shared" si="19"/>
        <v>450781.67749999999</v>
      </c>
      <c r="N294" s="72">
        <f>N295+N296+N297+N298+N299</f>
        <v>378425.55000000005</v>
      </c>
      <c r="O294" s="76">
        <f t="shared" si="20"/>
        <v>72356.127499999944</v>
      </c>
    </row>
    <row r="295" spans="1:15" x14ac:dyDescent="0.25">
      <c r="A295" s="48">
        <v>2</v>
      </c>
      <c r="B295" s="39">
        <v>3</v>
      </c>
      <c r="C295" s="39">
        <v>7</v>
      </c>
      <c r="D295" s="39">
        <v>1</v>
      </c>
      <c r="E295" s="39" t="s">
        <v>48</v>
      </c>
      <c r="F295" s="40" t="s">
        <v>39</v>
      </c>
      <c r="G295" s="19"/>
      <c r="H295" s="19">
        <f>VLOOKUP(F295,[1]PPNE4!F$23:N$1531,9,FALSE)</f>
        <v>449693.73</v>
      </c>
      <c r="I295" s="19"/>
      <c r="J295" s="20">
        <f t="shared" si="18"/>
        <v>0</v>
      </c>
      <c r="K295" s="81">
        <f t="shared" ref="K295:K301" si="24">SUBTOTAL(9,G295:I295)</f>
        <v>449693.73</v>
      </c>
      <c r="L295" s="88">
        <f t="shared" si="21"/>
        <v>6.4276674649723864E-2</v>
      </c>
      <c r="M295" s="90">
        <f t="shared" si="19"/>
        <v>37474.477500000001</v>
      </c>
      <c r="N295" s="73">
        <v>90492.46</v>
      </c>
      <c r="O295" s="76">
        <f t="shared" si="20"/>
        <v>-53017.982500000006</v>
      </c>
    </row>
    <row r="296" spans="1:15" x14ac:dyDescent="0.25">
      <c r="A296" s="48">
        <v>2</v>
      </c>
      <c r="B296" s="39">
        <v>3</v>
      </c>
      <c r="C296" s="39">
        <v>7</v>
      </c>
      <c r="D296" s="39">
        <v>1</v>
      </c>
      <c r="E296" s="39" t="s">
        <v>63</v>
      </c>
      <c r="F296" s="40" t="s">
        <v>40</v>
      </c>
      <c r="G296" s="19"/>
      <c r="H296" s="19">
        <f>VLOOKUP(F296,[1]PPNE4!F$23:N$1531,9,FALSE)</f>
        <v>4051554.01</v>
      </c>
      <c r="I296" s="19"/>
      <c r="J296" s="20">
        <f t="shared" si="18"/>
        <v>0</v>
      </c>
      <c r="K296" s="81">
        <f t="shared" si="24"/>
        <v>4051554.01</v>
      </c>
      <c r="L296" s="88">
        <f t="shared" si="21"/>
        <v>0.57910618172629202</v>
      </c>
      <c r="M296" s="90">
        <f t="shared" si="19"/>
        <v>337629.5008333333</v>
      </c>
      <c r="N296" s="73">
        <v>126155.39</v>
      </c>
      <c r="O296" s="76">
        <f t="shared" si="20"/>
        <v>211474.11083333328</v>
      </c>
    </row>
    <row r="297" spans="1:15" x14ac:dyDescent="0.25">
      <c r="A297" s="48">
        <v>2</v>
      </c>
      <c r="B297" s="39">
        <v>3</v>
      </c>
      <c r="C297" s="39">
        <v>7</v>
      </c>
      <c r="D297" s="39">
        <v>1</v>
      </c>
      <c r="E297" s="39" t="s">
        <v>65</v>
      </c>
      <c r="F297" s="40" t="s">
        <v>260</v>
      </c>
      <c r="G297" s="19"/>
      <c r="H297" s="19">
        <f>VLOOKUP(F297,[1]PPNE4!F$23:N$531,9,FALSE)</f>
        <v>0</v>
      </c>
      <c r="I297" s="19"/>
      <c r="J297" s="20">
        <f t="shared" si="18"/>
        <v>0</v>
      </c>
      <c r="K297" s="81">
        <f t="shared" si="24"/>
        <v>0</v>
      </c>
      <c r="L297" s="88">
        <f t="shared" si="21"/>
        <v>0</v>
      </c>
      <c r="M297" s="90">
        <f t="shared" si="19"/>
        <v>0</v>
      </c>
      <c r="N297" s="73">
        <v>0</v>
      </c>
      <c r="O297" s="76">
        <f t="shared" si="20"/>
        <v>0</v>
      </c>
    </row>
    <row r="298" spans="1:15" x14ac:dyDescent="0.25">
      <c r="A298" s="48">
        <v>2</v>
      </c>
      <c r="B298" s="39">
        <v>3</v>
      </c>
      <c r="C298" s="39">
        <v>7</v>
      </c>
      <c r="D298" s="39">
        <v>1</v>
      </c>
      <c r="E298" s="39" t="s">
        <v>67</v>
      </c>
      <c r="F298" s="40" t="s">
        <v>41</v>
      </c>
      <c r="G298" s="19"/>
      <c r="H298" s="19">
        <f>VLOOKUP(F298,[1]PPNE4!F$23:N$1531,9,FALSE)</f>
        <v>907132.39</v>
      </c>
      <c r="I298" s="19"/>
      <c r="J298" s="20">
        <f t="shared" si="18"/>
        <v>0</v>
      </c>
      <c r="K298" s="81">
        <f t="shared" si="24"/>
        <v>907132.39</v>
      </c>
      <c r="L298" s="88">
        <f t="shared" si="21"/>
        <v>0.12966036572548259</v>
      </c>
      <c r="M298" s="90">
        <f t="shared" si="19"/>
        <v>75594.36583333333</v>
      </c>
      <c r="N298" s="73">
        <v>161427.70000000001</v>
      </c>
      <c r="O298" s="76">
        <f t="shared" si="20"/>
        <v>-85833.334166666682</v>
      </c>
    </row>
    <row r="299" spans="1:15" x14ac:dyDescent="0.25">
      <c r="A299" s="48">
        <v>2</v>
      </c>
      <c r="B299" s="39">
        <v>3</v>
      </c>
      <c r="C299" s="39">
        <v>7</v>
      </c>
      <c r="D299" s="39">
        <v>1</v>
      </c>
      <c r="E299" s="39" t="s">
        <v>69</v>
      </c>
      <c r="F299" s="40" t="s">
        <v>42</v>
      </c>
      <c r="G299" s="19"/>
      <c r="H299" s="19">
        <f>VLOOKUP(F299,[1]PPNE4!F$23:N$1531,9,FALSE)</f>
        <v>1000</v>
      </c>
      <c r="I299" s="19"/>
      <c r="J299" s="20">
        <f t="shared" si="18"/>
        <v>0</v>
      </c>
      <c r="K299" s="81">
        <f t="shared" si="24"/>
        <v>1000</v>
      </c>
      <c r="L299" s="88">
        <f t="shared" si="21"/>
        <v>1.4293433588616827E-4</v>
      </c>
      <c r="M299" s="90">
        <f t="shared" si="19"/>
        <v>83.333333333333329</v>
      </c>
      <c r="N299" s="73">
        <v>350</v>
      </c>
      <c r="O299" s="76">
        <f t="shared" si="20"/>
        <v>-266.66666666666669</v>
      </c>
    </row>
    <row r="300" spans="1:15" x14ac:dyDescent="0.25">
      <c r="A300" s="48">
        <v>2</v>
      </c>
      <c r="B300" s="39">
        <v>3</v>
      </c>
      <c r="C300" s="39">
        <v>7</v>
      </c>
      <c r="D300" s="39">
        <v>1</v>
      </c>
      <c r="E300" s="39" t="s">
        <v>70</v>
      </c>
      <c r="F300" s="40" t="s">
        <v>43</v>
      </c>
      <c r="G300" s="19"/>
      <c r="H300" s="19">
        <f>VLOOKUP(F300,[1]PPNE4!F$23:N$531,9,FALSE)</f>
        <v>0</v>
      </c>
      <c r="I300" s="19"/>
      <c r="J300" s="20">
        <f t="shared" si="18"/>
        <v>0</v>
      </c>
      <c r="K300" s="81">
        <f t="shared" si="24"/>
        <v>0</v>
      </c>
      <c r="L300" s="88">
        <f t="shared" si="21"/>
        <v>0</v>
      </c>
      <c r="M300" s="90">
        <f t="shared" si="19"/>
        <v>0</v>
      </c>
      <c r="N300" s="73">
        <v>0</v>
      </c>
      <c r="O300" s="76">
        <f t="shared" si="20"/>
        <v>0</v>
      </c>
    </row>
    <row r="301" spans="1:15" x14ac:dyDescent="0.25">
      <c r="A301" s="48">
        <v>2</v>
      </c>
      <c r="B301" s="39">
        <v>3</v>
      </c>
      <c r="C301" s="39">
        <v>7</v>
      </c>
      <c r="D301" s="39">
        <v>1</v>
      </c>
      <c r="E301" s="39" t="s">
        <v>77</v>
      </c>
      <c r="F301" s="40" t="s">
        <v>261</v>
      </c>
      <c r="G301" s="22"/>
      <c r="H301" s="19">
        <f>VLOOKUP(F301,[1]PPNE4!F$23:N$531,9,FALSE)</f>
        <v>0</v>
      </c>
      <c r="I301" s="19"/>
      <c r="J301" s="20">
        <f t="shared" si="18"/>
        <v>0</v>
      </c>
      <c r="K301" s="81">
        <f t="shared" si="24"/>
        <v>0</v>
      </c>
      <c r="L301" s="88">
        <f t="shared" si="21"/>
        <v>0</v>
      </c>
      <c r="M301" s="90">
        <f t="shared" si="19"/>
        <v>0</v>
      </c>
      <c r="N301" s="73">
        <v>0</v>
      </c>
      <c r="O301" s="76">
        <f t="shared" si="20"/>
        <v>0</v>
      </c>
    </row>
    <row r="302" spans="1:15" x14ac:dyDescent="0.25">
      <c r="A302" s="35">
        <v>2</v>
      </c>
      <c r="B302" s="36">
        <v>3</v>
      </c>
      <c r="C302" s="36">
        <v>7</v>
      </c>
      <c r="D302" s="36">
        <v>2</v>
      </c>
      <c r="E302" s="36"/>
      <c r="F302" s="47" t="s">
        <v>262</v>
      </c>
      <c r="G302" s="20">
        <f>+G303+G304+G305+G306+G307+G308</f>
        <v>0</v>
      </c>
      <c r="H302" s="20">
        <f>+H303+H304+H305+H306+H307+H308</f>
        <v>25871459.927199993</v>
      </c>
      <c r="I302" s="20">
        <f>+I303+I304+I305+I306+I307+I308</f>
        <v>0</v>
      </c>
      <c r="J302" s="20">
        <f t="shared" si="18"/>
        <v>0</v>
      </c>
      <c r="K302" s="83">
        <f>+K303+K304+K305+K306+K307+K308</f>
        <v>25871459.927199993</v>
      </c>
      <c r="L302" s="88">
        <f t="shared" si="21"/>
        <v>3.6979199430999463</v>
      </c>
      <c r="M302" s="90">
        <f t="shared" si="19"/>
        <v>2155954.9939333326</v>
      </c>
      <c r="N302" s="72">
        <f>N303+N304+N305+N306+N307+N308</f>
        <v>1504982.79</v>
      </c>
      <c r="O302" s="76">
        <f t="shared" si="20"/>
        <v>650972.20393333258</v>
      </c>
    </row>
    <row r="303" spans="1:15" x14ac:dyDescent="0.25">
      <c r="A303" s="38">
        <v>2</v>
      </c>
      <c r="B303" s="39">
        <v>3</v>
      </c>
      <c r="C303" s="39">
        <v>7</v>
      </c>
      <c r="D303" s="39">
        <v>2</v>
      </c>
      <c r="E303" s="39" t="s">
        <v>48</v>
      </c>
      <c r="F303" s="40" t="s">
        <v>263</v>
      </c>
      <c r="G303" s="19"/>
      <c r="H303" s="19">
        <f>VLOOKUP(F303,[1]PPNE4!F$23:N$531,9,FALSE)</f>
        <v>0</v>
      </c>
      <c r="I303" s="19"/>
      <c r="J303" s="20">
        <f t="shared" si="18"/>
        <v>0</v>
      </c>
      <c r="K303" s="81">
        <f t="shared" ref="K303:K308" si="25">SUBTOTAL(9,G303:I303)</f>
        <v>0</v>
      </c>
      <c r="L303" s="88">
        <f t="shared" si="21"/>
        <v>0</v>
      </c>
      <c r="M303" s="90">
        <f t="shared" si="19"/>
        <v>0</v>
      </c>
      <c r="N303" s="73">
        <v>0</v>
      </c>
      <c r="O303" s="76">
        <f t="shared" si="20"/>
        <v>0</v>
      </c>
    </row>
    <row r="304" spans="1:15" x14ac:dyDescent="0.25">
      <c r="A304" s="38">
        <v>2</v>
      </c>
      <c r="B304" s="39">
        <v>3</v>
      </c>
      <c r="C304" s="39">
        <v>7</v>
      </c>
      <c r="D304" s="39">
        <v>2</v>
      </c>
      <c r="E304" s="39" t="s">
        <v>63</v>
      </c>
      <c r="F304" s="40" t="s">
        <v>264</v>
      </c>
      <c r="G304" s="19"/>
      <c r="H304" s="19">
        <f>VLOOKUP(F304,[1]PPNE4!F$23:N$531,9,FALSE)</f>
        <v>0</v>
      </c>
      <c r="I304" s="19"/>
      <c r="J304" s="20">
        <f t="shared" si="18"/>
        <v>0</v>
      </c>
      <c r="K304" s="81">
        <f t="shared" si="25"/>
        <v>0</v>
      </c>
      <c r="L304" s="88">
        <f t="shared" si="21"/>
        <v>0</v>
      </c>
      <c r="M304" s="90">
        <f t="shared" si="19"/>
        <v>0</v>
      </c>
      <c r="N304" s="73">
        <v>0</v>
      </c>
      <c r="O304" s="76">
        <f t="shared" si="20"/>
        <v>0</v>
      </c>
    </row>
    <row r="305" spans="1:15" x14ac:dyDescent="0.25">
      <c r="A305" s="38">
        <v>2</v>
      </c>
      <c r="B305" s="39">
        <v>3</v>
      </c>
      <c r="C305" s="39">
        <v>7</v>
      </c>
      <c r="D305" s="39">
        <v>2</v>
      </c>
      <c r="E305" s="39" t="s">
        <v>65</v>
      </c>
      <c r="F305" s="40" t="s">
        <v>265</v>
      </c>
      <c r="G305" s="19"/>
      <c r="H305" s="19">
        <f>VLOOKUP(F305,[1]PPNE4!F$23:N$1531,9,FALSE)</f>
        <v>25812863.927199993</v>
      </c>
      <c r="I305" s="19"/>
      <c r="J305" s="20">
        <f t="shared" si="18"/>
        <v>0</v>
      </c>
      <c r="K305" s="81">
        <f t="shared" si="25"/>
        <v>25812863.927199993</v>
      </c>
      <c r="L305" s="88">
        <f t="shared" si="21"/>
        <v>3.6895445627543606</v>
      </c>
      <c r="M305" s="90">
        <f t="shared" si="19"/>
        <v>2151071.9939333326</v>
      </c>
      <c r="N305" s="73">
        <v>1504982.79</v>
      </c>
      <c r="O305" s="76">
        <f t="shared" si="20"/>
        <v>646089.20393333258</v>
      </c>
    </row>
    <row r="306" spans="1:15" x14ac:dyDescent="0.25">
      <c r="A306" s="38">
        <v>2</v>
      </c>
      <c r="B306" s="39">
        <v>3</v>
      </c>
      <c r="C306" s="39">
        <v>7</v>
      </c>
      <c r="D306" s="39">
        <v>2</v>
      </c>
      <c r="E306" s="39" t="s">
        <v>67</v>
      </c>
      <c r="F306" s="40" t="s">
        <v>266</v>
      </c>
      <c r="G306" s="19"/>
      <c r="H306" s="19">
        <f>VLOOKUP(F306,[1]PPNE4!F$23:N$531,9,FALSE)</f>
        <v>0</v>
      </c>
      <c r="I306" s="19"/>
      <c r="J306" s="20">
        <f t="shared" si="18"/>
        <v>0</v>
      </c>
      <c r="K306" s="81">
        <f t="shared" si="25"/>
        <v>0</v>
      </c>
      <c r="L306" s="88">
        <f t="shared" si="21"/>
        <v>0</v>
      </c>
      <c r="M306" s="90">
        <f t="shared" si="19"/>
        <v>0</v>
      </c>
      <c r="N306" s="73">
        <v>0</v>
      </c>
      <c r="O306" s="76">
        <f t="shared" si="20"/>
        <v>0</v>
      </c>
    </row>
    <row r="307" spans="1:15" x14ac:dyDescent="0.25">
      <c r="A307" s="38">
        <v>2</v>
      </c>
      <c r="B307" s="39">
        <v>3</v>
      </c>
      <c r="C307" s="39">
        <v>7</v>
      </c>
      <c r="D307" s="39">
        <v>2</v>
      </c>
      <c r="E307" s="39" t="s">
        <v>69</v>
      </c>
      <c r="F307" s="40" t="s">
        <v>267</v>
      </c>
      <c r="G307" s="22"/>
      <c r="H307" s="19">
        <f>VLOOKUP(F307,[1]PPNE4!F$23:N$1531,9,FALSE)</f>
        <v>56693.14</v>
      </c>
      <c r="I307" s="19"/>
      <c r="J307" s="20">
        <f t="shared" si="18"/>
        <v>0</v>
      </c>
      <c r="K307" s="81">
        <f t="shared" si="25"/>
        <v>56693.14</v>
      </c>
      <c r="L307" s="88">
        <f t="shared" si="21"/>
        <v>8.1033963152015616E-3</v>
      </c>
      <c r="M307" s="90">
        <f t="shared" si="19"/>
        <v>4724.4283333333333</v>
      </c>
      <c r="N307" s="73">
        <v>0</v>
      </c>
      <c r="O307" s="76">
        <f t="shared" si="20"/>
        <v>4724.4283333333333</v>
      </c>
    </row>
    <row r="308" spans="1:15" x14ac:dyDescent="0.25">
      <c r="A308" s="55">
        <v>2</v>
      </c>
      <c r="B308" s="55">
        <v>3</v>
      </c>
      <c r="C308" s="55">
        <v>7</v>
      </c>
      <c r="D308" s="55">
        <v>2</v>
      </c>
      <c r="E308" s="55" t="s">
        <v>70</v>
      </c>
      <c r="F308" s="41" t="s">
        <v>268</v>
      </c>
      <c r="G308" s="22"/>
      <c r="H308" s="19">
        <f>VLOOKUP(F308,[1]PPNE4!F$23:N$1531,9,FALSE)</f>
        <v>1902.86</v>
      </c>
      <c r="I308" s="19"/>
      <c r="J308" s="20">
        <f t="shared" si="18"/>
        <v>0</v>
      </c>
      <c r="K308" s="81">
        <f t="shared" si="25"/>
        <v>1902.86</v>
      </c>
      <c r="L308" s="88">
        <f t="shared" si="21"/>
        <v>2.7198403038435412E-4</v>
      </c>
      <c r="M308" s="90">
        <f t="shared" si="19"/>
        <v>158.57166666666666</v>
      </c>
      <c r="N308" s="73">
        <v>0</v>
      </c>
      <c r="O308" s="76">
        <f t="shared" si="20"/>
        <v>158.57166666666666</v>
      </c>
    </row>
    <row r="309" spans="1:15" x14ac:dyDescent="0.25">
      <c r="A309" s="32">
        <v>2</v>
      </c>
      <c r="B309" s="33">
        <v>3</v>
      </c>
      <c r="C309" s="33">
        <v>8</v>
      </c>
      <c r="D309" s="33"/>
      <c r="E309" s="33"/>
      <c r="F309" s="34" t="s">
        <v>269</v>
      </c>
      <c r="G309" s="17">
        <v>0</v>
      </c>
      <c r="H309" s="17">
        <v>0</v>
      </c>
      <c r="I309" s="17">
        <v>0</v>
      </c>
      <c r="J309" s="16">
        <f t="shared" si="18"/>
        <v>0</v>
      </c>
      <c r="K309" s="78">
        <v>0</v>
      </c>
      <c r="L309" s="87">
        <f t="shared" si="21"/>
        <v>0</v>
      </c>
      <c r="M309" s="87">
        <f t="shared" si="19"/>
        <v>0</v>
      </c>
      <c r="N309" s="87">
        <v>0</v>
      </c>
      <c r="O309" s="75">
        <f t="shared" si="20"/>
        <v>0</v>
      </c>
    </row>
    <row r="310" spans="1:15" x14ac:dyDescent="0.25">
      <c r="A310" s="61">
        <v>2</v>
      </c>
      <c r="B310" s="61">
        <v>3</v>
      </c>
      <c r="C310" s="61">
        <v>8</v>
      </c>
      <c r="D310" s="61">
        <v>1</v>
      </c>
      <c r="E310" s="61"/>
      <c r="F310" s="37" t="s">
        <v>270</v>
      </c>
      <c r="G310" s="18">
        <v>0</v>
      </c>
      <c r="H310" s="18">
        <v>0</v>
      </c>
      <c r="I310" s="18">
        <v>0</v>
      </c>
      <c r="J310" s="20">
        <f t="shared" si="18"/>
        <v>0</v>
      </c>
      <c r="K310" s="80">
        <v>0</v>
      </c>
      <c r="L310" s="88">
        <f t="shared" si="21"/>
        <v>0</v>
      </c>
      <c r="M310" s="90">
        <f t="shared" si="19"/>
        <v>0</v>
      </c>
      <c r="N310" s="73">
        <v>0</v>
      </c>
      <c r="O310" s="76">
        <f t="shared" si="20"/>
        <v>0</v>
      </c>
    </row>
    <row r="311" spans="1:15" x14ac:dyDescent="0.25">
      <c r="A311" s="55">
        <v>2</v>
      </c>
      <c r="B311" s="55">
        <v>3</v>
      </c>
      <c r="C311" s="55">
        <v>8</v>
      </c>
      <c r="D311" s="55">
        <v>1</v>
      </c>
      <c r="E311" s="55" t="s">
        <v>48</v>
      </c>
      <c r="F311" s="41" t="s">
        <v>270</v>
      </c>
      <c r="G311" s="22"/>
      <c r="H311" s="19">
        <f>VLOOKUP(F311,[1]PPNE4!F$23:N$531,9,FALSE)</f>
        <v>0</v>
      </c>
      <c r="I311" s="22"/>
      <c r="J311" s="20">
        <f t="shared" si="18"/>
        <v>0</v>
      </c>
      <c r="K311" s="81">
        <f>SUBTOTAL(9,G311:I311)</f>
        <v>0</v>
      </c>
      <c r="L311" s="88">
        <f t="shared" si="21"/>
        <v>0</v>
      </c>
      <c r="M311" s="90">
        <f t="shared" si="19"/>
        <v>0</v>
      </c>
      <c r="N311" s="73">
        <v>0</v>
      </c>
      <c r="O311" s="76">
        <f t="shared" si="20"/>
        <v>0</v>
      </c>
    </row>
    <row r="312" spans="1:15" x14ac:dyDescent="0.25">
      <c r="A312" s="61">
        <v>2</v>
      </c>
      <c r="B312" s="61">
        <v>3</v>
      </c>
      <c r="C312" s="61">
        <v>8</v>
      </c>
      <c r="D312" s="61">
        <v>2</v>
      </c>
      <c r="E312" s="61"/>
      <c r="F312" s="37" t="s">
        <v>271</v>
      </c>
      <c r="G312" s="18">
        <v>0</v>
      </c>
      <c r="H312" s="18">
        <v>0</v>
      </c>
      <c r="I312" s="18">
        <v>0</v>
      </c>
      <c r="J312" s="20">
        <f t="shared" si="18"/>
        <v>0</v>
      </c>
      <c r="K312" s="80">
        <v>0</v>
      </c>
      <c r="L312" s="88">
        <f t="shared" si="21"/>
        <v>0</v>
      </c>
      <c r="M312" s="90">
        <f t="shared" si="19"/>
        <v>0</v>
      </c>
      <c r="N312" s="73">
        <v>0</v>
      </c>
      <c r="O312" s="76">
        <f t="shared" si="20"/>
        <v>0</v>
      </c>
    </row>
    <row r="313" spans="1:15" x14ac:dyDescent="0.25">
      <c r="A313" s="55">
        <v>2</v>
      </c>
      <c r="B313" s="55">
        <v>3</v>
      </c>
      <c r="C313" s="55">
        <v>8</v>
      </c>
      <c r="D313" s="55">
        <v>2</v>
      </c>
      <c r="E313" s="55" t="s">
        <v>48</v>
      </c>
      <c r="F313" s="41" t="s">
        <v>271</v>
      </c>
      <c r="G313" s="22"/>
      <c r="H313" s="19">
        <f>VLOOKUP(F313,[1]PPNE4!F$23:N$531,9,FALSE)</f>
        <v>0</v>
      </c>
      <c r="I313" s="22"/>
      <c r="J313" s="20">
        <f t="shared" si="18"/>
        <v>0</v>
      </c>
      <c r="K313" s="81">
        <f>SUBTOTAL(9,G313:I313)</f>
        <v>0</v>
      </c>
      <c r="L313" s="88">
        <f t="shared" si="21"/>
        <v>0</v>
      </c>
      <c r="M313" s="90">
        <f t="shared" si="19"/>
        <v>0</v>
      </c>
      <c r="N313" s="73">
        <v>0</v>
      </c>
      <c r="O313" s="76">
        <f t="shared" si="20"/>
        <v>0</v>
      </c>
    </row>
    <row r="314" spans="1:15" x14ac:dyDescent="0.25">
      <c r="A314" s="32">
        <v>2</v>
      </c>
      <c r="B314" s="33">
        <v>3</v>
      </c>
      <c r="C314" s="33">
        <v>9</v>
      </c>
      <c r="D314" s="33"/>
      <c r="E314" s="33"/>
      <c r="F314" s="34" t="s">
        <v>44</v>
      </c>
      <c r="G314" s="17">
        <v>0</v>
      </c>
      <c r="H314" s="17">
        <v>85885054.267599985</v>
      </c>
      <c r="I314" s="17">
        <v>0</v>
      </c>
      <c r="J314" s="16">
        <f t="shared" si="18"/>
        <v>0</v>
      </c>
      <c r="K314" s="78">
        <v>85885054.267599985</v>
      </c>
      <c r="L314" s="87">
        <f t="shared" si="21"/>
        <v>12.275923194286927</v>
      </c>
      <c r="M314" s="87">
        <f t="shared" si="19"/>
        <v>7157087.8556333324</v>
      </c>
      <c r="N314" s="87">
        <f>N315+N317+N319+N321+N323+N325+N327+N329+N331</f>
        <v>4252915.5299999993</v>
      </c>
      <c r="O314" s="75">
        <f t="shared" si="20"/>
        <v>2904172.3256333331</v>
      </c>
    </row>
    <row r="315" spans="1:15" x14ac:dyDescent="0.25">
      <c r="A315" s="35">
        <v>2</v>
      </c>
      <c r="B315" s="36">
        <v>3</v>
      </c>
      <c r="C315" s="36">
        <v>9</v>
      </c>
      <c r="D315" s="36">
        <v>1</v>
      </c>
      <c r="E315" s="36"/>
      <c r="F315" s="47" t="s">
        <v>272</v>
      </c>
      <c r="G315" s="20">
        <f>+G316</f>
        <v>0</v>
      </c>
      <c r="H315" s="20">
        <f>+H316</f>
        <v>9789313.0199999996</v>
      </c>
      <c r="I315" s="20">
        <f>+I316</f>
        <v>0</v>
      </c>
      <c r="J315" s="20">
        <f t="shared" si="18"/>
        <v>0</v>
      </c>
      <c r="K315" s="83">
        <f>+K316</f>
        <v>9789313.0199999996</v>
      </c>
      <c r="L315" s="88">
        <f t="shared" si="21"/>
        <v>1.3992289552955202</v>
      </c>
      <c r="M315" s="90">
        <f t="shared" si="19"/>
        <v>815776.08499999996</v>
      </c>
      <c r="N315" s="72">
        <f>N316</f>
        <v>539683.12</v>
      </c>
      <c r="O315" s="76">
        <f t="shared" si="20"/>
        <v>276092.96499999997</v>
      </c>
    </row>
    <row r="316" spans="1:15" x14ac:dyDescent="0.25">
      <c r="A316" s="48">
        <v>2</v>
      </c>
      <c r="B316" s="39">
        <v>3</v>
      </c>
      <c r="C316" s="39">
        <v>9</v>
      </c>
      <c r="D316" s="39">
        <v>1</v>
      </c>
      <c r="E316" s="39" t="s">
        <v>48</v>
      </c>
      <c r="F316" s="40" t="s">
        <v>272</v>
      </c>
      <c r="G316" s="19"/>
      <c r="H316" s="19">
        <f>VLOOKUP(F316,[1]PPNE4!F$23:N$1531,9,FALSE)</f>
        <v>9789313.0199999996</v>
      </c>
      <c r="I316" s="19"/>
      <c r="J316" s="20">
        <f t="shared" si="18"/>
        <v>0</v>
      </c>
      <c r="K316" s="81">
        <f>SUBTOTAL(9,G316:I316)</f>
        <v>9789313.0199999996</v>
      </c>
      <c r="L316" s="88">
        <f t="shared" si="21"/>
        <v>1.3992289552955202</v>
      </c>
      <c r="M316" s="90">
        <f t="shared" si="19"/>
        <v>815776.08499999996</v>
      </c>
      <c r="N316" s="73">
        <v>539683.12</v>
      </c>
      <c r="O316" s="76">
        <f t="shared" si="20"/>
        <v>276092.96499999997</v>
      </c>
    </row>
    <row r="317" spans="1:15" x14ac:dyDescent="0.25">
      <c r="A317" s="35">
        <v>2</v>
      </c>
      <c r="B317" s="36">
        <v>3</v>
      </c>
      <c r="C317" s="36">
        <v>9</v>
      </c>
      <c r="D317" s="36">
        <v>2</v>
      </c>
      <c r="E317" s="36"/>
      <c r="F317" s="47" t="s">
        <v>273</v>
      </c>
      <c r="G317" s="20">
        <f>+G318</f>
        <v>0</v>
      </c>
      <c r="H317" s="20">
        <f>+H318</f>
        <v>0</v>
      </c>
      <c r="I317" s="20">
        <f>+I318</f>
        <v>0</v>
      </c>
      <c r="J317" s="20">
        <f t="shared" si="18"/>
        <v>0</v>
      </c>
      <c r="K317" s="83">
        <f>+K318</f>
        <v>0</v>
      </c>
      <c r="L317" s="88">
        <f t="shared" si="21"/>
        <v>0</v>
      </c>
      <c r="M317" s="90">
        <f t="shared" si="19"/>
        <v>0</v>
      </c>
      <c r="N317" s="72">
        <f>N318</f>
        <v>340729.11</v>
      </c>
      <c r="O317" s="76">
        <f t="shared" si="20"/>
        <v>-340729.11</v>
      </c>
    </row>
    <row r="318" spans="1:15" x14ac:dyDescent="0.25">
      <c r="A318" s="48">
        <v>2</v>
      </c>
      <c r="B318" s="39">
        <v>3</v>
      </c>
      <c r="C318" s="39">
        <v>9</v>
      </c>
      <c r="D318" s="39">
        <v>2</v>
      </c>
      <c r="E318" s="39" t="s">
        <v>48</v>
      </c>
      <c r="F318" s="40" t="s">
        <v>273</v>
      </c>
      <c r="G318" s="19"/>
      <c r="H318" s="19">
        <f>VLOOKUP(F318,[1]PPNE4!F$23:N$1531,9,FALSE)</f>
        <v>0</v>
      </c>
      <c r="I318" s="19"/>
      <c r="J318" s="20">
        <f t="shared" si="18"/>
        <v>0</v>
      </c>
      <c r="K318" s="81">
        <f>SUBTOTAL(9,G318:I318)</f>
        <v>0</v>
      </c>
      <c r="L318" s="88">
        <f t="shared" si="21"/>
        <v>0</v>
      </c>
      <c r="M318" s="90">
        <f t="shared" si="19"/>
        <v>0</v>
      </c>
      <c r="N318" s="73">
        <v>340729.11</v>
      </c>
      <c r="O318" s="76">
        <f t="shared" si="20"/>
        <v>-340729.11</v>
      </c>
    </row>
    <row r="319" spans="1:15" x14ac:dyDescent="0.25">
      <c r="A319" s="35">
        <v>2</v>
      </c>
      <c r="B319" s="36">
        <v>3</v>
      </c>
      <c r="C319" s="36">
        <v>9</v>
      </c>
      <c r="D319" s="36">
        <v>3</v>
      </c>
      <c r="E319" s="36"/>
      <c r="F319" s="47" t="s">
        <v>274</v>
      </c>
      <c r="G319" s="20">
        <f>+G320</f>
        <v>0</v>
      </c>
      <c r="H319" s="20">
        <f>+H320</f>
        <v>69228121.809999987</v>
      </c>
      <c r="I319" s="20">
        <f>+I320</f>
        <v>0</v>
      </c>
      <c r="J319" s="20">
        <f t="shared" si="18"/>
        <v>0</v>
      </c>
      <c r="K319" s="83">
        <f>+K320</f>
        <v>69228121.809999987</v>
      </c>
      <c r="L319" s="88">
        <f t="shared" si="21"/>
        <v>9.8950756155591097</v>
      </c>
      <c r="M319" s="90">
        <f t="shared" si="19"/>
        <v>5769010.150833332</v>
      </c>
      <c r="N319" s="72">
        <f>N320</f>
        <v>3365804.3</v>
      </c>
      <c r="O319" s="76">
        <f t="shared" si="20"/>
        <v>2403205.8508333322</v>
      </c>
    </row>
    <row r="320" spans="1:15" x14ac:dyDescent="0.25">
      <c r="A320" s="48">
        <v>2</v>
      </c>
      <c r="B320" s="39">
        <v>3</v>
      </c>
      <c r="C320" s="39">
        <v>9</v>
      </c>
      <c r="D320" s="39">
        <v>3</v>
      </c>
      <c r="E320" s="39" t="s">
        <v>48</v>
      </c>
      <c r="F320" s="40" t="s">
        <v>274</v>
      </c>
      <c r="G320" s="19"/>
      <c r="H320" s="19">
        <f>VLOOKUP(F320,[1]PPNE4!F$23:N$1531,9,FALSE)</f>
        <v>69228121.809999987</v>
      </c>
      <c r="I320" s="19"/>
      <c r="J320" s="20">
        <f t="shared" si="18"/>
        <v>0</v>
      </c>
      <c r="K320" s="81">
        <f>SUBTOTAL(9,G320:I320)</f>
        <v>69228121.809999987</v>
      </c>
      <c r="L320" s="88">
        <f t="shared" si="21"/>
        <v>9.8950756155591097</v>
      </c>
      <c r="M320" s="90">
        <f t="shared" si="19"/>
        <v>5769010.150833332</v>
      </c>
      <c r="N320" s="73">
        <v>3365804.3</v>
      </c>
      <c r="O320" s="76">
        <f t="shared" si="20"/>
        <v>2403205.8508333322</v>
      </c>
    </row>
    <row r="321" spans="1:15" x14ac:dyDescent="0.25">
      <c r="A321" s="35">
        <v>2</v>
      </c>
      <c r="B321" s="36">
        <v>3</v>
      </c>
      <c r="C321" s="36">
        <v>9</v>
      </c>
      <c r="D321" s="36">
        <v>4</v>
      </c>
      <c r="E321" s="36"/>
      <c r="F321" s="47" t="s">
        <v>275</v>
      </c>
      <c r="G321" s="20">
        <f>+G322</f>
        <v>0</v>
      </c>
      <c r="H321" s="20">
        <f>+H322</f>
        <v>0</v>
      </c>
      <c r="I321" s="20">
        <f>+I322</f>
        <v>0</v>
      </c>
      <c r="J321" s="20">
        <f t="shared" si="18"/>
        <v>0</v>
      </c>
      <c r="K321" s="83">
        <f>+K322</f>
        <v>0</v>
      </c>
      <c r="L321" s="88">
        <f t="shared" si="21"/>
        <v>0</v>
      </c>
      <c r="M321" s="90">
        <f t="shared" si="19"/>
        <v>0</v>
      </c>
      <c r="N321" s="73">
        <v>0</v>
      </c>
      <c r="O321" s="76">
        <f t="shared" si="20"/>
        <v>0</v>
      </c>
    </row>
    <row r="322" spans="1:15" x14ac:dyDescent="0.25">
      <c r="A322" s="48">
        <v>2</v>
      </c>
      <c r="B322" s="39">
        <v>3</v>
      </c>
      <c r="C322" s="39">
        <v>9</v>
      </c>
      <c r="D322" s="39">
        <v>4</v>
      </c>
      <c r="E322" s="39" t="s">
        <v>48</v>
      </c>
      <c r="F322" s="40" t="s">
        <v>275</v>
      </c>
      <c r="G322" s="22"/>
      <c r="H322" s="19">
        <f>VLOOKUP(F322,[1]PPNE4!F$23:N$531,9,FALSE)</f>
        <v>0</v>
      </c>
      <c r="I322" s="22"/>
      <c r="J322" s="20">
        <f t="shared" si="18"/>
        <v>0</v>
      </c>
      <c r="K322" s="81">
        <f>SUBTOTAL(9,G322:I322)</f>
        <v>0</v>
      </c>
      <c r="L322" s="88">
        <f t="shared" si="21"/>
        <v>0</v>
      </c>
      <c r="M322" s="90">
        <f t="shared" si="19"/>
        <v>0</v>
      </c>
      <c r="N322" s="73">
        <v>0</v>
      </c>
      <c r="O322" s="76">
        <f t="shared" si="20"/>
        <v>0</v>
      </c>
    </row>
    <row r="323" spans="1:15" x14ac:dyDescent="0.25">
      <c r="A323" s="35">
        <v>2</v>
      </c>
      <c r="B323" s="36">
        <v>3</v>
      </c>
      <c r="C323" s="36">
        <v>9</v>
      </c>
      <c r="D323" s="36">
        <v>5</v>
      </c>
      <c r="E323" s="36"/>
      <c r="F323" s="47" t="s">
        <v>276</v>
      </c>
      <c r="G323" s="20">
        <f>+G324</f>
        <v>0</v>
      </c>
      <c r="H323" s="20">
        <f>+H324</f>
        <v>28852.03</v>
      </c>
      <c r="I323" s="20">
        <f>+I324</f>
        <v>0</v>
      </c>
      <c r="J323" s="20">
        <f t="shared" si="18"/>
        <v>0</v>
      </c>
      <c r="K323" s="83">
        <f>+K324</f>
        <v>28852.03</v>
      </c>
      <c r="L323" s="88">
        <f t="shared" si="21"/>
        <v>4.123945747017803E-3</v>
      </c>
      <c r="M323" s="90">
        <f t="shared" si="19"/>
        <v>2404.3358333333331</v>
      </c>
      <c r="N323" s="73">
        <v>0</v>
      </c>
      <c r="O323" s="76">
        <f t="shared" si="20"/>
        <v>2404.3358333333331</v>
      </c>
    </row>
    <row r="324" spans="1:15" x14ac:dyDescent="0.25">
      <c r="A324" s="48">
        <v>2</v>
      </c>
      <c r="B324" s="39">
        <v>3</v>
      </c>
      <c r="C324" s="39">
        <v>9</v>
      </c>
      <c r="D324" s="39">
        <v>5</v>
      </c>
      <c r="E324" s="39" t="s">
        <v>48</v>
      </c>
      <c r="F324" s="40" t="s">
        <v>276</v>
      </c>
      <c r="G324" s="22"/>
      <c r="H324" s="19">
        <f>VLOOKUP(F324,[1]PPNE4!F$23:N$1531,9,FALSE)</f>
        <v>28852.03</v>
      </c>
      <c r="I324" s="22"/>
      <c r="J324" s="20">
        <f t="shared" ref="J324:J387" si="26">+J325</f>
        <v>0</v>
      </c>
      <c r="K324" s="81">
        <f>SUBTOTAL(9,G324:I324)</f>
        <v>28852.03</v>
      </c>
      <c r="L324" s="88">
        <f t="shared" si="21"/>
        <v>4.123945747017803E-3</v>
      </c>
      <c r="M324" s="90">
        <f t="shared" si="19"/>
        <v>2404.3358333333331</v>
      </c>
      <c r="N324" s="73">
        <v>0</v>
      </c>
      <c r="O324" s="76">
        <f t="shared" si="20"/>
        <v>2404.3358333333331</v>
      </c>
    </row>
    <row r="325" spans="1:15" x14ac:dyDescent="0.25">
      <c r="A325" s="35">
        <v>2</v>
      </c>
      <c r="B325" s="36">
        <v>3</v>
      </c>
      <c r="C325" s="36">
        <v>9</v>
      </c>
      <c r="D325" s="36">
        <v>6</v>
      </c>
      <c r="E325" s="36"/>
      <c r="F325" s="47" t="s">
        <v>277</v>
      </c>
      <c r="G325" s="20">
        <f>+G326</f>
        <v>0</v>
      </c>
      <c r="H325" s="20">
        <f>+H326</f>
        <v>1450343.57</v>
      </c>
      <c r="I325" s="20">
        <f>+I326</f>
        <v>0</v>
      </c>
      <c r="J325" s="20">
        <f t="shared" si="26"/>
        <v>0</v>
      </c>
      <c r="K325" s="83">
        <f>+K326</f>
        <v>1450343.57</v>
      </c>
      <c r="L325" s="88">
        <f t="shared" si="21"/>
        <v>0.20730389498472443</v>
      </c>
      <c r="M325" s="90">
        <f t="shared" si="19"/>
        <v>120861.96416666667</v>
      </c>
      <c r="N325" s="72">
        <f>N326</f>
        <v>0</v>
      </c>
      <c r="O325" s="76">
        <f t="shared" si="20"/>
        <v>120861.96416666667</v>
      </c>
    </row>
    <row r="326" spans="1:15" x14ac:dyDescent="0.25">
      <c r="A326" s="48">
        <v>2</v>
      </c>
      <c r="B326" s="39">
        <v>3</v>
      </c>
      <c r="C326" s="39">
        <v>9</v>
      </c>
      <c r="D326" s="39">
        <v>6</v>
      </c>
      <c r="E326" s="39" t="s">
        <v>48</v>
      </c>
      <c r="F326" s="40" t="s">
        <v>277</v>
      </c>
      <c r="G326" s="19"/>
      <c r="H326" s="19">
        <f>VLOOKUP(F326,[1]PPNE4!F$23:N$1531,9,FALSE)</f>
        <v>1450343.57</v>
      </c>
      <c r="I326" s="19"/>
      <c r="J326" s="20">
        <f t="shared" si="26"/>
        <v>0</v>
      </c>
      <c r="K326" s="81">
        <f>SUBTOTAL(9,G326:I326)</f>
        <v>1450343.57</v>
      </c>
      <c r="L326" s="88">
        <f t="shared" si="21"/>
        <v>0.20730389498472443</v>
      </c>
      <c r="M326" s="90">
        <f t="shared" si="19"/>
        <v>120861.96416666667</v>
      </c>
      <c r="N326" s="73">
        <v>0</v>
      </c>
      <c r="O326" s="76">
        <f t="shared" si="20"/>
        <v>120861.96416666667</v>
      </c>
    </row>
    <row r="327" spans="1:15" x14ac:dyDescent="0.25">
      <c r="A327" s="35">
        <v>2</v>
      </c>
      <c r="B327" s="36">
        <v>3</v>
      </c>
      <c r="C327" s="36">
        <v>9</v>
      </c>
      <c r="D327" s="36">
        <v>7</v>
      </c>
      <c r="E327" s="36"/>
      <c r="F327" s="47" t="s">
        <v>278</v>
      </c>
      <c r="G327" s="20">
        <f>+G328</f>
        <v>0</v>
      </c>
      <c r="H327" s="20">
        <f>+H328</f>
        <v>0</v>
      </c>
      <c r="I327" s="20">
        <f>+I328</f>
        <v>0</v>
      </c>
      <c r="J327" s="20">
        <f t="shared" si="26"/>
        <v>0</v>
      </c>
      <c r="K327" s="83">
        <f>+K328</f>
        <v>0</v>
      </c>
      <c r="L327" s="88">
        <f t="shared" si="21"/>
        <v>0</v>
      </c>
      <c r="M327" s="90">
        <f t="shared" si="19"/>
        <v>0</v>
      </c>
      <c r="N327" s="72">
        <f>N328</f>
        <v>0</v>
      </c>
      <c r="O327" s="76">
        <f t="shared" si="20"/>
        <v>0</v>
      </c>
    </row>
    <row r="328" spans="1:15" x14ac:dyDescent="0.25">
      <c r="A328" s="48">
        <v>2</v>
      </c>
      <c r="B328" s="39">
        <v>3</v>
      </c>
      <c r="C328" s="39">
        <v>9</v>
      </c>
      <c r="D328" s="39">
        <v>7</v>
      </c>
      <c r="E328" s="39" t="s">
        <v>48</v>
      </c>
      <c r="F328" s="40" t="s">
        <v>278</v>
      </c>
      <c r="G328" s="22"/>
      <c r="H328" s="19">
        <f>VLOOKUP(F328,[1]PPNE4!F$23:N$531,9,FALSE)</f>
        <v>0</v>
      </c>
      <c r="I328" s="22"/>
      <c r="J328" s="20">
        <f t="shared" si="26"/>
        <v>0</v>
      </c>
      <c r="K328" s="81">
        <f>SUBTOTAL(9,G328:I328)</f>
        <v>0</v>
      </c>
      <c r="L328" s="88">
        <f t="shared" si="21"/>
        <v>0</v>
      </c>
      <c r="M328" s="90">
        <f t="shared" si="19"/>
        <v>0</v>
      </c>
      <c r="N328" s="73">
        <v>0</v>
      </c>
      <c r="O328" s="76">
        <f t="shared" si="20"/>
        <v>0</v>
      </c>
    </row>
    <row r="329" spans="1:15" x14ac:dyDescent="0.25">
      <c r="A329" s="35">
        <v>2</v>
      </c>
      <c r="B329" s="36">
        <v>3</v>
      </c>
      <c r="C329" s="36">
        <v>9</v>
      </c>
      <c r="D329" s="36">
        <v>8</v>
      </c>
      <c r="E329" s="36"/>
      <c r="F329" s="47" t="s">
        <v>45</v>
      </c>
      <c r="G329" s="20">
        <f>+G330</f>
        <v>0</v>
      </c>
      <c r="H329" s="20">
        <f>+H330</f>
        <v>460729.08</v>
      </c>
      <c r="I329" s="20">
        <f>+I330</f>
        <v>0</v>
      </c>
      <c r="J329" s="20">
        <f t="shared" si="26"/>
        <v>0</v>
      </c>
      <c r="K329" s="83">
        <f>+K330</f>
        <v>460729.08</v>
      </c>
      <c r="L329" s="88">
        <f t="shared" si="21"/>
        <v>6.5854005073245292E-2</v>
      </c>
      <c r="M329" s="90">
        <f t="shared" si="19"/>
        <v>38394.090000000004</v>
      </c>
      <c r="N329" s="72">
        <f>N330</f>
        <v>6699</v>
      </c>
      <c r="O329" s="76">
        <f t="shared" si="20"/>
        <v>31695.090000000004</v>
      </c>
    </row>
    <row r="330" spans="1:15" x14ac:dyDescent="0.25">
      <c r="A330" s="48">
        <v>2</v>
      </c>
      <c r="B330" s="39">
        <v>3</v>
      </c>
      <c r="C330" s="39">
        <v>9</v>
      </c>
      <c r="D330" s="39">
        <v>8</v>
      </c>
      <c r="E330" s="39" t="s">
        <v>48</v>
      </c>
      <c r="F330" s="40" t="s">
        <v>45</v>
      </c>
      <c r="G330" s="22"/>
      <c r="H330" s="19">
        <f>VLOOKUP(F330,[1]PPNE4!F$23:N$1531,9,FALSE)</f>
        <v>460729.08</v>
      </c>
      <c r="I330" s="19"/>
      <c r="J330" s="20">
        <f t="shared" si="26"/>
        <v>0</v>
      </c>
      <c r="K330" s="81">
        <f>SUBTOTAL(9,G330:I330)</f>
        <v>460729.08</v>
      </c>
      <c r="L330" s="88">
        <f t="shared" si="21"/>
        <v>6.5854005073245292E-2</v>
      </c>
      <c r="M330" s="90">
        <f t="shared" si="19"/>
        <v>38394.090000000004</v>
      </c>
      <c r="N330" s="73">
        <v>6699</v>
      </c>
      <c r="O330" s="76">
        <f t="shared" si="20"/>
        <v>31695.090000000004</v>
      </c>
    </row>
    <row r="331" spans="1:15" x14ac:dyDescent="0.25">
      <c r="A331" s="35">
        <v>2</v>
      </c>
      <c r="B331" s="36">
        <v>3</v>
      </c>
      <c r="C331" s="36">
        <v>9</v>
      </c>
      <c r="D331" s="36">
        <v>9</v>
      </c>
      <c r="E331" s="36"/>
      <c r="F331" s="47" t="s">
        <v>279</v>
      </c>
      <c r="G331" s="20">
        <f>+G332</f>
        <v>0</v>
      </c>
      <c r="H331" s="20">
        <f>+H332</f>
        <v>64845.67</v>
      </c>
      <c r="I331" s="20">
        <f>+I332</f>
        <v>0</v>
      </c>
      <c r="J331" s="20">
        <f t="shared" si="26"/>
        <v>0</v>
      </c>
      <c r="K331" s="83">
        <f>+K332</f>
        <v>64845.67</v>
      </c>
      <c r="L331" s="88">
        <f t="shared" si="21"/>
        <v>9.2686727765436249E-3</v>
      </c>
      <c r="M331" s="90">
        <f t="shared" si="19"/>
        <v>5403.8058333333329</v>
      </c>
      <c r="N331" s="72">
        <f>N332</f>
        <v>0</v>
      </c>
      <c r="O331" s="76">
        <f t="shared" si="20"/>
        <v>5403.8058333333329</v>
      </c>
    </row>
    <row r="332" spans="1:15" x14ac:dyDescent="0.25">
      <c r="A332" s="48">
        <v>2</v>
      </c>
      <c r="B332" s="39">
        <v>3</v>
      </c>
      <c r="C332" s="39">
        <v>9</v>
      </c>
      <c r="D332" s="39">
        <v>9</v>
      </c>
      <c r="E332" s="39" t="s">
        <v>48</v>
      </c>
      <c r="F332" s="40" t="s">
        <v>279</v>
      </c>
      <c r="G332" s="19"/>
      <c r="H332" s="19">
        <f>VLOOKUP(F332,[1]PPNE4!F$23:N$1531,9,FALSE)</f>
        <v>64845.67</v>
      </c>
      <c r="I332" s="19"/>
      <c r="J332" s="20">
        <f t="shared" si="26"/>
        <v>0</v>
      </c>
      <c r="K332" s="81">
        <f>SUBTOTAL(9,G332:I332)</f>
        <v>64845.67</v>
      </c>
      <c r="L332" s="88">
        <f t="shared" si="21"/>
        <v>9.2686727765436249E-3</v>
      </c>
      <c r="M332" s="90">
        <f t="shared" si="19"/>
        <v>5403.8058333333329</v>
      </c>
      <c r="N332" s="73">
        <v>0</v>
      </c>
      <c r="O332" s="76">
        <f t="shared" si="20"/>
        <v>5403.8058333333329</v>
      </c>
    </row>
    <row r="333" spans="1:15" x14ac:dyDescent="0.25">
      <c r="A333" s="16">
        <v>2</v>
      </c>
      <c r="B333" s="16">
        <v>4</v>
      </c>
      <c r="C333" s="16"/>
      <c r="D333" s="16"/>
      <c r="E333" s="16"/>
      <c r="F333" s="16" t="s">
        <v>280</v>
      </c>
      <c r="G333" s="16">
        <v>0</v>
      </c>
      <c r="H333" s="16">
        <v>0</v>
      </c>
      <c r="I333" s="16">
        <v>0</v>
      </c>
      <c r="J333" s="16">
        <f t="shared" si="26"/>
        <v>0</v>
      </c>
      <c r="K333" s="78">
        <v>0</v>
      </c>
      <c r="L333" s="87">
        <f t="shared" si="21"/>
        <v>0</v>
      </c>
      <c r="M333" s="87">
        <f t="shared" si="19"/>
        <v>0</v>
      </c>
      <c r="N333" s="87">
        <v>0</v>
      </c>
      <c r="O333" s="75">
        <f t="shared" si="20"/>
        <v>0</v>
      </c>
    </row>
    <row r="334" spans="1:15" x14ac:dyDescent="0.25">
      <c r="A334" s="32">
        <v>2</v>
      </c>
      <c r="B334" s="33">
        <v>4</v>
      </c>
      <c r="C334" s="33">
        <v>1</v>
      </c>
      <c r="D334" s="33"/>
      <c r="E334" s="33"/>
      <c r="F334" s="34" t="s">
        <v>281</v>
      </c>
      <c r="G334" s="17">
        <v>0</v>
      </c>
      <c r="H334" s="17">
        <v>0</v>
      </c>
      <c r="I334" s="17">
        <v>0</v>
      </c>
      <c r="J334" s="16">
        <f t="shared" si="26"/>
        <v>0</v>
      </c>
      <c r="K334" s="78">
        <v>0</v>
      </c>
      <c r="L334" s="87">
        <f t="shared" si="21"/>
        <v>0</v>
      </c>
      <c r="M334" s="87">
        <f t="shared" si="19"/>
        <v>0</v>
      </c>
      <c r="N334" s="87">
        <v>0</v>
      </c>
      <c r="O334" s="75">
        <f t="shared" si="20"/>
        <v>0</v>
      </c>
    </row>
    <row r="335" spans="1:15" x14ac:dyDescent="0.25">
      <c r="A335" s="35">
        <v>2</v>
      </c>
      <c r="B335" s="36">
        <v>4</v>
      </c>
      <c r="C335" s="36">
        <v>1</v>
      </c>
      <c r="D335" s="36">
        <v>1</v>
      </c>
      <c r="E335" s="36"/>
      <c r="F335" s="47" t="s">
        <v>282</v>
      </c>
      <c r="G335" s="20">
        <f>+G336+G337+G338</f>
        <v>0</v>
      </c>
      <c r="H335" s="20">
        <f>+H336+H337+H338</f>
        <v>0</v>
      </c>
      <c r="I335" s="20">
        <f>+I336+I337+I338</f>
        <v>0</v>
      </c>
      <c r="J335" s="20">
        <f t="shared" si="26"/>
        <v>0</v>
      </c>
      <c r="K335" s="83">
        <f>+K336+K337+K338</f>
        <v>0</v>
      </c>
      <c r="L335" s="88">
        <f t="shared" si="21"/>
        <v>0</v>
      </c>
      <c r="M335" s="90">
        <f t="shared" ref="M335:M398" si="27">K335/12</f>
        <v>0</v>
      </c>
      <c r="N335" s="72">
        <f>N336+N337+N338</f>
        <v>0</v>
      </c>
      <c r="O335" s="76">
        <f t="shared" ref="O335:O398" si="28">M335-N335</f>
        <v>0</v>
      </c>
    </row>
    <row r="336" spans="1:15" x14ac:dyDescent="0.25">
      <c r="A336" s="48">
        <v>2</v>
      </c>
      <c r="B336" s="39">
        <v>4</v>
      </c>
      <c r="C336" s="39">
        <v>1</v>
      </c>
      <c r="D336" s="39">
        <v>1</v>
      </c>
      <c r="E336" s="39" t="s">
        <v>48</v>
      </c>
      <c r="F336" s="43" t="s">
        <v>283</v>
      </c>
      <c r="G336" s="19"/>
      <c r="H336" s="19">
        <f>VLOOKUP(F336,[1]PPNE4!F$23:N$531,9,FALSE)</f>
        <v>0</v>
      </c>
      <c r="I336" s="19"/>
      <c r="J336" s="20">
        <f t="shared" si="26"/>
        <v>0</v>
      </c>
      <c r="K336" s="81">
        <f>SUBTOTAL(9,G336:I336)</f>
        <v>0</v>
      </c>
      <c r="L336" s="88">
        <f t="shared" ref="L336:L399" si="29">IFERROR(K336/$K$14*100,"0.00")</f>
        <v>0</v>
      </c>
      <c r="M336" s="90">
        <f t="shared" si="27"/>
        <v>0</v>
      </c>
      <c r="N336" s="73">
        <v>0</v>
      </c>
      <c r="O336" s="76">
        <f t="shared" si="28"/>
        <v>0</v>
      </c>
    </row>
    <row r="337" spans="1:15" x14ac:dyDescent="0.25">
      <c r="A337" s="48">
        <v>2</v>
      </c>
      <c r="B337" s="39">
        <v>4</v>
      </c>
      <c r="C337" s="39">
        <v>1</v>
      </c>
      <c r="D337" s="39">
        <v>1</v>
      </c>
      <c r="E337" s="39" t="s">
        <v>63</v>
      </c>
      <c r="F337" s="43" t="s">
        <v>284</v>
      </c>
      <c r="G337" s="19"/>
      <c r="H337" s="19">
        <f>VLOOKUP(F337,[1]PPNE4!F$23:N$531,9,FALSE)</f>
        <v>0</v>
      </c>
      <c r="I337" s="19"/>
      <c r="J337" s="20">
        <f t="shared" si="26"/>
        <v>0</v>
      </c>
      <c r="K337" s="81">
        <f>SUBTOTAL(9,G337:I337)</f>
        <v>0</v>
      </c>
      <c r="L337" s="88">
        <f t="shared" si="29"/>
        <v>0</v>
      </c>
      <c r="M337" s="90">
        <f t="shared" si="27"/>
        <v>0</v>
      </c>
      <c r="N337" s="73">
        <v>0</v>
      </c>
      <c r="O337" s="76">
        <f t="shared" si="28"/>
        <v>0</v>
      </c>
    </row>
    <row r="338" spans="1:15" x14ac:dyDescent="0.25">
      <c r="A338" s="48">
        <v>2</v>
      </c>
      <c r="B338" s="39">
        <v>4</v>
      </c>
      <c r="C338" s="39">
        <v>1</v>
      </c>
      <c r="D338" s="39">
        <v>1</v>
      </c>
      <c r="E338" s="39" t="s">
        <v>65</v>
      </c>
      <c r="F338" s="43" t="s">
        <v>285</v>
      </c>
      <c r="G338" s="22"/>
      <c r="H338" s="19">
        <f>VLOOKUP(F338,[1]PPNE4!F$23:N$531,9,FALSE)</f>
        <v>0</v>
      </c>
      <c r="I338" s="22"/>
      <c r="J338" s="20">
        <f t="shared" si="26"/>
        <v>0</v>
      </c>
      <c r="K338" s="81">
        <f>SUBTOTAL(9,G338:I338)</f>
        <v>0</v>
      </c>
      <c r="L338" s="88">
        <f t="shared" si="29"/>
        <v>0</v>
      </c>
      <c r="M338" s="90">
        <f t="shared" si="27"/>
        <v>0</v>
      </c>
      <c r="N338" s="73">
        <v>0</v>
      </c>
      <c r="O338" s="76">
        <f t="shared" si="28"/>
        <v>0</v>
      </c>
    </row>
    <row r="339" spans="1:15" x14ac:dyDescent="0.25">
      <c r="A339" s="35">
        <v>2</v>
      </c>
      <c r="B339" s="36">
        <v>4</v>
      </c>
      <c r="C339" s="36">
        <v>1</v>
      </c>
      <c r="D339" s="36">
        <v>2</v>
      </c>
      <c r="E339" s="36"/>
      <c r="F339" s="47" t="s">
        <v>286</v>
      </c>
      <c r="G339" s="20">
        <f>+G340+G341+G342</f>
        <v>0</v>
      </c>
      <c r="H339" s="20">
        <f>+H340+H341+H342</f>
        <v>0</v>
      </c>
      <c r="I339" s="20">
        <f>+I340+I341+I342</f>
        <v>0</v>
      </c>
      <c r="J339" s="20">
        <f t="shared" si="26"/>
        <v>0</v>
      </c>
      <c r="K339" s="83">
        <f>+K340+K341+K342</f>
        <v>0</v>
      </c>
      <c r="L339" s="88">
        <f t="shared" si="29"/>
        <v>0</v>
      </c>
      <c r="M339" s="90">
        <f t="shared" si="27"/>
        <v>0</v>
      </c>
      <c r="N339" s="72">
        <f>N340+N341+N342</f>
        <v>0</v>
      </c>
      <c r="O339" s="76">
        <f t="shared" si="28"/>
        <v>0</v>
      </c>
    </row>
    <row r="340" spans="1:15" ht="22.5" customHeight="1" x14ac:dyDescent="0.25">
      <c r="A340" s="48">
        <v>2</v>
      </c>
      <c r="B340" s="39">
        <v>4</v>
      </c>
      <c r="C340" s="39">
        <v>1</v>
      </c>
      <c r="D340" s="39">
        <v>2</v>
      </c>
      <c r="E340" s="39" t="s">
        <v>48</v>
      </c>
      <c r="F340" s="43" t="s">
        <v>287</v>
      </c>
      <c r="G340" s="19"/>
      <c r="H340" s="19">
        <f>VLOOKUP(F340,[1]PPNE4!F$23:N$531,9,FALSE)</f>
        <v>0</v>
      </c>
      <c r="I340" s="19"/>
      <c r="J340" s="20">
        <f t="shared" si="26"/>
        <v>0</v>
      </c>
      <c r="K340" s="81">
        <f>SUBTOTAL(9,G340:I340)</f>
        <v>0</v>
      </c>
      <c r="L340" s="88">
        <f t="shared" si="29"/>
        <v>0</v>
      </c>
      <c r="M340" s="90">
        <f t="shared" si="27"/>
        <v>0</v>
      </c>
      <c r="N340" s="73">
        <v>0</v>
      </c>
      <c r="O340" s="76">
        <f t="shared" si="28"/>
        <v>0</v>
      </c>
    </row>
    <row r="341" spans="1:15" x14ac:dyDescent="0.25">
      <c r="A341" s="48">
        <v>2</v>
      </c>
      <c r="B341" s="39">
        <v>4</v>
      </c>
      <c r="C341" s="39">
        <v>1</v>
      </c>
      <c r="D341" s="39">
        <v>2</v>
      </c>
      <c r="E341" s="39" t="s">
        <v>63</v>
      </c>
      <c r="F341" s="43" t="s">
        <v>288</v>
      </c>
      <c r="G341" s="19"/>
      <c r="H341" s="19">
        <f>VLOOKUP(F341,[1]PPNE4!F$23:N$531,9,FALSE)</f>
        <v>0</v>
      </c>
      <c r="I341" s="19"/>
      <c r="J341" s="20">
        <f t="shared" si="26"/>
        <v>0</v>
      </c>
      <c r="K341" s="81">
        <f>SUBTOTAL(9,G341:I341)</f>
        <v>0</v>
      </c>
      <c r="L341" s="88">
        <f t="shared" si="29"/>
        <v>0</v>
      </c>
      <c r="M341" s="90">
        <f t="shared" si="27"/>
        <v>0</v>
      </c>
      <c r="N341" s="73">
        <v>0</v>
      </c>
      <c r="O341" s="76">
        <f t="shared" si="28"/>
        <v>0</v>
      </c>
    </row>
    <row r="342" spans="1:15" x14ac:dyDescent="0.25">
      <c r="A342" s="48">
        <v>2</v>
      </c>
      <c r="B342" s="39">
        <v>4</v>
      </c>
      <c r="C342" s="39">
        <v>1</v>
      </c>
      <c r="D342" s="39">
        <v>2</v>
      </c>
      <c r="E342" s="39" t="s">
        <v>65</v>
      </c>
      <c r="F342" s="43" t="s">
        <v>289</v>
      </c>
      <c r="G342" s="22"/>
      <c r="H342" s="19">
        <f>VLOOKUP(F342,[1]PPNE4!F$23:N$531,9,FALSE)</f>
        <v>0</v>
      </c>
      <c r="I342" s="22"/>
      <c r="J342" s="20">
        <f t="shared" si="26"/>
        <v>0</v>
      </c>
      <c r="K342" s="81">
        <f>SUBTOTAL(9,G342:I342)</f>
        <v>0</v>
      </c>
      <c r="L342" s="88">
        <f t="shared" si="29"/>
        <v>0</v>
      </c>
      <c r="M342" s="90">
        <f t="shared" si="27"/>
        <v>0</v>
      </c>
      <c r="N342" s="73">
        <v>0</v>
      </c>
      <c r="O342" s="76">
        <f t="shared" si="28"/>
        <v>0</v>
      </c>
    </row>
    <row r="343" spans="1:15" x14ac:dyDescent="0.25">
      <c r="A343" s="35">
        <v>2</v>
      </c>
      <c r="B343" s="36">
        <v>4</v>
      </c>
      <c r="C343" s="36">
        <v>1</v>
      </c>
      <c r="D343" s="36">
        <v>4</v>
      </c>
      <c r="E343" s="39"/>
      <c r="F343" s="62" t="s">
        <v>290</v>
      </c>
      <c r="G343" s="20">
        <f>+G344+G345</f>
        <v>0</v>
      </c>
      <c r="H343" s="20">
        <f>+H344+H345</f>
        <v>0</v>
      </c>
      <c r="I343" s="20">
        <f>+I344+I345</f>
        <v>0</v>
      </c>
      <c r="J343" s="20">
        <f t="shared" si="26"/>
        <v>0</v>
      </c>
      <c r="K343" s="83">
        <f>+K344+K345</f>
        <v>0</v>
      </c>
      <c r="L343" s="88">
        <f t="shared" si="29"/>
        <v>0</v>
      </c>
      <c r="M343" s="90">
        <f t="shared" si="27"/>
        <v>0</v>
      </c>
      <c r="N343" s="72">
        <f>N344+N345</f>
        <v>0</v>
      </c>
      <c r="O343" s="76">
        <f t="shared" si="28"/>
        <v>0</v>
      </c>
    </row>
    <row r="344" spans="1:15" x14ac:dyDescent="0.25">
      <c r="A344" s="63">
        <v>2</v>
      </c>
      <c r="B344" s="64">
        <v>4</v>
      </c>
      <c r="C344" s="64">
        <v>1</v>
      </c>
      <c r="D344" s="64">
        <v>4</v>
      </c>
      <c r="E344" s="39" t="s">
        <v>48</v>
      </c>
      <c r="F344" s="65" t="s">
        <v>291</v>
      </c>
      <c r="G344" s="19"/>
      <c r="H344" s="19">
        <f>VLOOKUP(F344,[1]PPNE4!F$23:N$531,9,FALSE)</f>
        <v>0</v>
      </c>
      <c r="I344" s="19"/>
      <c r="J344" s="20">
        <f t="shared" si="26"/>
        <v>0</v>
      </c>
      <c r="K344" s="81">
        <f>SUBTOTAL(9,G344:I344)</f>
        <v>0</v>
      </c>
      <c r="L344" s="88">
        <f t="shared" si="29"/>
        <v>0</v>
      </c>
      <c r="M344" s="90">
        <f t="shared" si="27"/>
        <v>0</v>
      </c>
      <c r="N344" s="73">
        <v>0</v>
      </c>
      <c r="O344" s="76">
        <f t="shared" si="28"/>
        <v>0</v>
      </c>
    </row>
    <row r="345" spans="1:15" x14ac:dyDescent="0.25">
      <c r="A345" s="48">
        <v>2</v>
      </c>
      <c r="B345" s="39">
        <v>4</v>
      </c>
      <c r="C345" s="39">
        <v>1</v>
      </c>
      <c r="D345" s="39">
        <v>4</v>
      </c>
      <c r="E345" s="39" t="s">
        <v>63</v>
      </c>
      <c r="F345" s="43" t="s">
        <v>292</v>
      </c>
      <c r="G345" s="22"/>
      <c r="H345" s="19">
        <f>VLOOKUP(F345,[1]PPNE4!F$23:N$531,9,FALSE)</f>
        <v>0</v>
      </c>
      <c r="I345" s="22"/>
      <c r="J345" s="20">
        <f t="shared" si="26"/>
        <v>0</v>
      </c>
      <c r="K345" s="81">
        <f>SUBTOTAL(9,G345:I345)</f>
        <v>0</v>
      </c>
      <c r="L345" s="88">
        <f t="shared" si="29"/>
        <v>0</v>
      </c>
      <c r="M345" s="90">
        <f t="shared" si="27"/>
        <v>0</v>
      </c>
      <c r="N345" s="73">
        <v>0</v>
      </c>
      <c r="O345" s="76">
        <f t="shared" si="28"/>
        <v>0</v>
      </c>
    </row>
    <row r="346" spans="1:15" ht="22.5" customHeight="1" x14ac:dyDescent="0.25">
      <c r="A346" s="52">
        <v>2</v>
      </c>
      <c r="B346" s="36">
        <v>4</v>
      </c>
      <c r="C346" s="36">
        <v>1</v>
      </c>
      <c r="D346" s="36">
        <v>5</v>
      </c>
      <c r="E346" s="36"/>
      <c r="F346" s="62" t="s">
        <v>293</v>
      </c>
      <c r="G346" s="18">
        <v>0</v>
      </c>
      <c r="H346" s="18">
        <v>0</v>
      </c>
      <c r="I346" s="18">
        <v>0</v>
      </c>
      <c r="J346" s="20">
        <f t="shared" si="26"/>
        <v>0</v>
      </c>
      <c r="K346" s="80">
        <v>0</v>
      </c>
      <c r="L346" s="88">
        <f t="shared" si="29"/>
        <v>0</v>
      </c>
      <c r="M346" s="90">
        <f t="shared" si="27"/>
        <v>0</v>
      </c>
      <c r="N346" s="73">
        <v>0</v>
      </c>
      <c r="O346" s="76">
        <f t="shared" si="28"/>
        <v>0</v>
      </c>
    </row>
    <row r="347" spans="1:15" ht="22.5" customHeight="1" x14ac:dyDescent="0.25">
      <c r="A347" s="48">
        <v>2</v>
      </c>
      <c r="B347" s="39">
        <v>4</v>
      </c>
      <c r="C347" s="39">
        <v>1</v>
      </c>
      <c r="D347" s="39">
        <v>5</v>
      </c>
      <c r="E347" s="39" t="s">
        <v>48</v>
      </c>
      <c r="F347" s="43" t="s">
        <v>293</v>
      </c>
      <c r="G347" s="22"/>
      <c r="H347" s="19">
        <f>VLOOKUP(F347,[1]PPNE4!F$23:N$531,9,FALSE)</f>
        <v>0</v>
      </c>
      <c r="I347" s="22"/>
      <c r="J347" s="20">
        <f t="shared" si="26"/>
        <v>0</v>
      </c>
      <c r="K347" s="81">
        <f>SUBTOTAL(9,G347:I347)</f>
        <v>0</v>
      </c>
      <c r="L347" s="88">
        <f t="shared" si="29"/>
        <v>0</v>
      </c>
      <c r="M347" s="90">
        <f t="shared" si="27"/>
        <v>0</v>
      </c>
      <c r="N347" s="73">
        <v>0</v>
      </c>
      <c r="O347" s="76">
        <f t="shared" si="28"/>
        <v>0</v>
      </c>
    </row>
    <row r="348" spans="1:15" ht="33.75" customHeight="1" x14ac:dyDescent="0.25">
      <c r="A348" s="35">
        <v>2</v>
      </c>
      <c r="B348" s="36">
        <v>4</v>
      </c>
      <c r="C348" s="36">
        <v>1</v>
      </c>
      <c r="D348" s="36">
        <v>6</v>
      </c>
      <c r="E348" s="39"/>
      <c r="F348" s="62" t="s">
        <v>294</v>
      </c>
      <c r="G348" s="20">
        <f>+G349</f>
        <v>0</v>
      </c>
      <c r="H348" s="20">
        <f>+H349</f>
        <v>0</v>
      </c>
      <c r="I348" s="20">
        <f>+I349</f>
        <v>0</v>
      </c>
      <c r="J348" s="20">
        <f t="shared" si="26"/>
        <v>0</v>
      </c>
      <c r="K348" s="83">
        <f>+K349</f>
        <v>0</v>
      </c>
      <c r="L348" s="88">
        <f t="shared" si="29"/>
        <v>0</v>
      </c>
      <c r="M348" s="90">
        <f t="shared" si="27"/>
        <v>0</v>
      </c>
      <c r="N348" s="73">
        <v>0</v>
      </c>
      <c r="O348" s="76">
        <f t="shared" si="28"/>
        <v>0</v>
      </c>
    </row>
    <row r="349" spans="1:15" ht="22.5" customHeight="1" x14ac:dyDescent="0.25">
      <c r="A349" s="48">
        <v>2</v>
      </c>
      <c r="B349" s="39">
        <v>4</v>
      </c>
      <c r="C349" s="39">
        <v>1</v>
      </c>
      <c r="D349" s="39">
        <v>6</v>
      </c>
      <c r="E349" s="39" t="s">
        <v>48</v>
      </c>
      <c r="F349" s="43" t="s">
        <v>295</v>
      </c>
      <c r="G349" s="22"/>
      <c r="H349" s="19">
        <f>VLOOKUP(F349,[1]PPNE4!F$23:N$531,9,FALSE)</f>
        <v>0</v>
      </c>
      <c r="I349" s="22"/>
      <c r="J349" s="20">
        <f t="shared" si="26"/>
        <v>0</v>
      </c>
      <c r="K349" s="81">
        <f>SUBTOTAL(9,G349:I349)</f>
        <v>0</v>
      </c>
      <c r="L349" s="88">
        <f t="shared" si="29"/>
        <v>0</v>
      </c>
      <c r="M349" s="90">
        <f t="shared" si="27"/>
        <v>0</v>
      </c>
      <c r="N349" s="73">
        <v>0</v>
      </c>
      <c r="O349" s="76">
        <f t="shared" si="28"/>
        <v>0</v>
      </c>
    </row>
    <row r="350" spans="1:15" ht="22.5" customHeight="1" x14ac:dyDescent="0.25">
      <c r="A350" s="16">
        <v>2</v>
      </c>
      <c r="B350" s="16">
        <v>4</v>
      </c>
      <c r="C350" s="16">
        <v>2</v>
      </c>
      <c r="D350" s="16"/>
      <c r="E350" s="16"/>
      <c r="F350" s="16" t="s">
        <v>296</v>
      </c>
      <c r="G350" s="16">
        <v>0</v>
      </c>
      <c r="H350" s="16">
        <v>0</v>
      </c>
      <c r="I350" s="16">
        <v>0</v>
      </c>
      <c r="J350" s="16">
        <f t="shared" si="26"/>
        <v>0</v>
      </c>
      <c r="K350" s="78">
        <v>0</v>
      </c>
      <c r="L350" s="87">
        <f t="shared" si="29"/>
        <v>0</v>
      </c>
      <c r="M350" s="87">
        <f t="shared" si="27"/>
        <v>0</v>
      </c>
      <c r="N350" s="87">
        <v>0</v>
      </c>
      <c r="O350" s="75">
        <f t="shared" si="28"/>
        <v>0</v>
      </c>
    </row>
    <row r="351" spans="1:15" ht="22.5" customHeight="1" x14ac:dyDescent="0.25">
      <c r="A351" s="35">
        <v>2</v>
      </c>
      <c r="B351" s="36">
        <v>4</v>
      </c>
      <c r="C351" s="36">
        <v>2</v>
      </c>
      <c r="D351" s="36">
        <v>1</v>
      </c>
      <c r="E351" s="39"/>
      <c r="F351" s="47" t="s">
        <v>297</v>
      </c>
      <c r="G351" s="20">
        <f>+G352</f>
        <v>0</v>
      </c>
      <c r="H351" s="20">
        <f>+H352</f>
        <v>0</v>
      </c>
      <c r="I351" s="20">
        <f>+I352</f>
        <v>0</v>
      </c>
      <c r="J351" s="20">
        <f t="shared" si="26"/>
        <v>0</v>
      </c>
      <c r="K351" s="83">
        <f>+K352</f>
        <v>0</v>
      </c>
      <c r="L351" s="88">
        <f t="shared" si="29"/>
        <v>0</v>
      </c>
      <c r="M351" s="90">
        <f t="shared" si="27"/>
        <v>0</v>
      </c>
      <c r="N351" s="73">
        <v>0</v>
      </c>
      <c r="O351" s="76">
        <f t="shared" si="28"/>
        <v>0</v>
      </c>
    </row>
    <row r="352" spans="1:15" x14ac:dyDescent="0.25">
      <c r="A352" s="38">
        <v>2</v>
      </c>
      <c r="B352" s="39">
        <v>4</v>
      </c>
      <c r="C352" s="39">
        <v>2</v>
      </c>
      <c r="D352" s="39">
        <v>1</v>
      </c>
      <c r="E352" s="39" t="s">
        <v>48</v>
      </c>
      <c r="F352" s="43" t="s">
        <v>298</v>
      </c>
      <c r="G352" s="22"/>
      <c r="H352" s="19">
        <f>VLOOKUP(F352,[1]PPNE4!F$23:N$531,9,FALSE)</f>
        <v>0</v>
      </c>
      <c r="I352" s="22"/>
      <c r="J352" s="20">
        <f t="shared" si="26"/>
        <v>0</v>
      </c>
      <c r="K352" s="81">
        <f>SUBTOTAL(9,G352:I352)</f>
        <v>0</v>
      </c>
      <c r="L352" s="88">
        <f t="shared" si="29"/>
        <v>0</v>
      </c>
      <c r="M352" s="90">
        <f t="shared" si="27"/>
        <v>0</v>
      </c>
      <c r="N352" s="73">
        <v>0</v>
      </c>
      <c r="O352" s="76">
        <f t="shared" si="28"/>
        <v>0</v>
      </c>
    </row>
    <row r="353" spans="1:15" x14ac:dyDescent="0.25">
      <c r="A353" s="35">
        <v>2</v>
      </c>
      <c r="B353" s="36">
        <v>4</v>
      </c>
      <c r="C353" s="36">
        <v>2</v>
      </c>
      <c r="D353" s="36">
        <v>2</v>
      </c>
      <c r="E353" s="39"/>
      <c r="F353" s="62" t="s">
        <v>299</v>
      </c>
      <c r="G353" s="18">
        <v>0</v>
      </c>
      <c r="H353" s="18">
        <v>0</v>
      </c>
      <c r="I353" s="18">
        <v>0</v>
      </c>
      <c r="J353" s="20">
        <f t="shared" si="26"/>
        <v>0</v>
      </c>
      <c r="K353" s="80">
        <v>0</v>
      </c>
      <c r="L353" s="88">
        <f t="shared" si="29"/>
        <v>0</v>
      </c>
      <c r="M353" s="90">
        <f t="shared" si="27"/>
        <v>0</v>
      </c>
      <c r="N353" s="73">
        <v>0</v>
      </c>
      <c r="O353" s="76">
        <f t="shared" si="28"/>
        <v>0</v>
      </c>
    </row>
    <row r="354" spans="1:15" ht="45" customHeight="1" x14ac:dyDescent="0.25">
      <c r="A354" s="38">
        <v>2</v>
      </c>
      <c r="B354" s="39">
        <v>4</v>
      </c>
      <c r="C354" s="39">
        <v>2</v>
      </c>
      <c r="D354" s="39">
        <v>2</v>
      </c>
      <c r="E354" s="39" t="s">
        <v>48</v>
      </c>
      <c r="F354" s="43" t="s">
        <v>300</v>
      </c>
      <c r="G354" s="22"/>
      <c r="H354" s="19">
        <f>VLOOKUP(F354,[1]PPNE4!F$23:N$531,9,FALSE)</f>
        <v>0</v>
      </c>
      <c r="I354" s="22"/>
      <c r="J354" s="20">
        <f t="shared" si="26"/>
        <v>0</v>
      </c>
      <c r="K354" s="81">
        <f>SUBTOTAL(9,G354:I354)</f>
        <v>0</v>
      </c>
      <c r="L354" s="88">
        <f t="shared" si="29"/>
        <v>0</v>
      </c>
      <c r="M354" s="90">
        <f t="shared" si="27"/>
        <v>0</v>
      </c>
      <c r="N354" s="73">
        <v>0</v>
      </c>
      <c r="O354" s="76">
        <f t="shared" si="28"/>
        <v>0</v>
      </c>
    </row>
    <row r="355" spans="1:15" ht="33.75" customHeight="1" x14ac:dyDescent="0.25">
      <c r="A355" s="38">
        <v>2</v>
      </c>
      <c r="B355" s="39">
        <v>4</v>
      </c>
      <c r="C355" s="39">
        <v>2</v>
      </c>
      <c r="D355" s="39">
        <v>2</v>
      </c>
      <c r="E355" s="39" t="s">
        <v>63</v>
      </c>
      <c r="F355" s="43" t="s">
        <v>301</v>
      </c>
      <c r="G355" s="22"/>
      <c r="H355" s="19">
        <f>VLOOKUP(F355,[1]PPNE4!F$23:N$531,9,FALSE)</f>
        <v>0</v>
      </c>
      <c r="I355" s="22"/>
      <c r="J355" s="20">
        <f t="shared" si="26"/>
        <v>0</v>
      </c>
      <c r="K355" s="81">
        <f>SUBTOTAL(9,G355:I355)</f>
        <v>0</v>
      </c>
      <c r="L355" s="88">
        <f t="shared" si="29"/>
        <v>0</v>
      </c>
      <c r="M355" s="90">
        <f t="shared" si="27"/>
        <v>0</v>
      </c>
      <c r="N355" s="73">
        <v>0</v>
      </c>
      <c r="O355" s="76">
        <f t="shared" si="28"/>
        <v>0</v>
      </c>
    </row>
    <row r="356" spans="1:15" ht="45" customHeight="1" x14ac:dyDescent="0.25">
      <c r="A356" s="38">
        <v>2</v>
      </c>
      <c r="B356" s="39">
        <v>4</v>
      </c>
      <c r="C356" s="39">
        <v>2</v>
      </c>
      <c r="D356" s="39">
        <v>2</v>
      </c>
      <c r="E356" s="39" t="s">
        <v>65</v>
      </c>
      <c r="F356" s="43" t="s">
        <v>302</v>
      </c>
      <c r="G356" s="22"/>
      <c r="H356" s="19">
        <f>VLOOKUP(F356,[1]PPNE4!F$23:N$531,9,FALSE)</f>
        <v>0</v>
      </c>
      <c r="I356" s="22"/>
      <c r="J356" s="20">
        <f t="shared" si="26"/>
        <v>0</v>
      </c>
      <c r="K356" s="81">
        <f>SUBTOTAL(9,G356:I356)</f>
        <v>0</v>
      </c>
      <c r="L356" s="88">
        <f t="shared" si="29"/>
        <v>0</v>
      </c>
      <c r="M356" s="90">
        <f t="shared" si="27"/>
        <v>0</v>
      </c>
      <c r="N356" s="73">
        <v>0</v>
      </c>
      <c r="O356" s="76">
        <f t="shared" si="28"/>
        <v>0</v>
      </c>
    </row>
    <row r="357" spans="1:15" ht="33.75" customHeight="1" x14ac:dyDescent="0.25">
      <c r="A357" s="47">
        <v>2</v>
      </c>
      <c r="B357" s="36">
        <v>4</v>
      </c>
      <c r="C357" s="36">
        <v>2</v>
      </c>
      <c r="D357" s="36">
        <v>3</v>
      </c>
      <c r="E357" s="36"/>
      <c r="F357" s="62" t="s">
        <v>303</v>
      </c>
      <c r="G357" s="22">
        <f>G358+G359+G360</f>
        <v>0</v>
      </c>
      <c r="H357" s="22">
        <f>H358+H359+H360</f>
        <v>0</v>
      </c>
      <c r="I357" s="22">
        <f>I358+I359+I360</f>
        <v>0</v>
      </c>
      <c r="J357" s="20">
        <f t="shared" si="26"/>
        <v>0</v>
      </c>
      <c r="K357" s="85">
        <f>K358+K359+K360</f>
        <v>0</v>
      </c>
      <c r="L357" s="88">
        <f t="shared" si="29"/>
        <v>0</v>
      </c>
      <c r="M357" s="90">
        <f t="shared" si="27"/>
        <v>0</v>
      </c>
      <c r="N357" s="73">
        <v>0</v>
      </c>
      <c r="O357" s="76">
        <f t="shared" si="28"/>
        <v>0</v>
      </c>
    </row>
    <row r="358" spans="1:15" ht="33.75" customHeight="1" x14ac:dyDescent="0.25">
      <c r="A358" s="40">
        <v>2</v>
      </c>
      <c r="B358" s="39">
        <v>4</v>
      </c>
      <c r="C358" s="39">
        <v>2</v>
      </c>
      <c r="D358" s="39">
        <v>3</v>
      </c>
      <c r="E358" s="39" t="s">
        <v>48</v>
      </c>
      <c r="F358" s="43" t="s">
        <v>304</v>
      </c>
      <c r="G358" s="19"/>
      <c r="H358" s="19">
        <f>VLOOKUP(F358,[1]PPNE4!F$23:N$531,9,FALSE)</f>
        <v>0</v>
      </c>
      <c r="I358" s="19"/>
      <c r="J358" s="20">
        <f t="shared" si="26"/>
        <v>0</v>
      </c>
      <c r="K358" s="81">
        <f>SUBTOTAL(9,G358:I358)</f>
        <v>0</v>
      </c>
      <c r="L358" s="88">
        <f t="shared" si="29"/>
        <v>0</v>
      </c>
      <c r="M358" s="90">
        <f t="shared" si="27"/>
        <v>0</v>
      </c>
      <c r="N358" s="73">
        <v>0</v>
      </c>
      <c r="O358" s="76">
        <f t="shared" si="28"/>
        <v>0</v>
      </c>
    </row>
    <row r="359" spans="1:15" ht="33.75" customHeight="1" x14ac:dyDescent="0.25">
      <c r="A359" s="40">
        <v>2</v>
      </c>
      <c r="B359" s="39">
        <v>4</v>
      </c>
      <c r="C359" s="39">
        <v>2</v>
      </c>
      <c r="D359" s="39">
        <v>3</v>
      </c>
      <c r="E359" s="39" t="s">
        <v>63</v>
      </c>
      <c r="F359" s="43" t="s">
        <v>305</v>
      </c>
      <c r="G359" s="19"/>
      <c r="H359" s="19">
        <f>VLOOKUP(F359,[1]PPNE4!F$23:N$531,9,FALSE)</f>
        <v>0</v>
      </c>
      <c r="I359" s="19"/>
      <c r="J359" s="20">
        <f t="shared" si="26"/>
        <v>0</v>
      </c>
      <c r="K359" s="81">
        <f>SUBTOTAL(9,G359:I359)</f>
        <v>0</v>
      </c>
      <c r="L359" s="88">
        <f t="shared" si="29"/>
        <v>0</v>
      </c>
      <c r="M359" s="90">
        <f t="shared" si="27"/>
        <v>0</v>
      </c>
      <c r="N359" s="73">
        <v>0</v>
      </c>
      <c r="O359" s="76">
        <f t="shared" si="28"/>
        <v>0</v>
      </c>
    </row>
    <row r="360" spans="1:15" ht="45" customHeight="1" x14ac:dyDescent="0.25">
      <c r="A360" s="40">
        <v>2</v>
      </c>
      <c r="B360" s="39">
        <v>4</v>
      </c>
      <c r="C360" s="39">
        <v>2</v>
      </c>
      <c r="D360" s="39">
        <v>3</v>
      </c>
      <c r="E360" s="39" t="s">
        <v>65</v>
      </c>
      <c r="F360" s="43" t="s">
        <v>306</v>
      </c>
      <c r="G360" s="19"/>
      <c r="H360" s="19">
        <f>VLOOKUP(F360,[1]PPNE4!F$23:N$531,9,FALSE)</f>
        <v>0</v>
      </c>
      <c r="I360" s="19"/>
      <c r="J360" s="20">
        <f t="shared" si="26"/>
        <v>0</v>
      </c>
      <c r="K360" s="81">
        <f>SUBTOTAL(9,G360:I360)</f>
        <v>0</v>
      </c>
      <c r="L360" s="88">
        <f t="shared" si="29"/>
        <v>0</v>
      </c>
      <c r="M360" s="90">
        <f t="shared" si="27"/>
        <v>0</v>
      </c>
      <c r="N360" s="73">
        <v>0</v>
      </c>
      <c r="O360" s="76">
        <f t="shared" si="28"/>
        <v>0</v>
      </c>
    </row>
    <row r="361" spans="1:15" ht="22.5" customHeight="1" x14ac:dyDescent="0.25">
      <c r="A361" s="16">
        <v>2</v>
      </c>
      <c r="B361" s="16">
        <v>4</v>
      </c>
      <c r="C361" s="16">
        <v>4</v>
      </c>
      <c r="D361" s="16"/>
      <c r="E361" s="16"/>
      <c r="F361" s="16" t="s">
        <v>307</v>
      </c>
      <c r="G361" s="16">
        <v>0</v>
      </c>
      <c r="H361" s="16">
        <v>0</v>
      </c>
      <c r="I361" s="16">
        <v>0</v>
      </c>
      <c r="J361" s="16">
        <f t="shared" si="26"/>
        <v>0</v>
      </c>
      <c r="K361" s="78">
        <v>0</v>
      </c>
      <c r="L361" s="87">
        <f t="shared" si="29"/>
        <v>0</v>
      </c>
      <c r="M361" s="87">
        <f t="shared" si="27"/>
        <v>0</v>
      </c>
      <c r="N361" s="87">
        <v>0</v>
      </c>
      <c r="O361" s="75">
        <f t="shared" si="28"/>
        <v>0</v>
      </c>
    </row>
    <row r="362" spans="1:15" ht="33.75" customHeight="1" x14ac:dyDescent="0.25">
      <c r="A362" s="47">
        <v>2</v>
      </c>
      <c r="B362" s="36">
        <v>4</v>
      </c>
      <c r="C362" s="36">
        <v>4</v>
      </c>
      <c r="D362" s="36">
        <v>1</v>
      </c>
      <c r="E362" s="36"/>
      <c r="F362" s="62" t="s">
        <v>308</v>
      </c>
      <c r="G362" s="22">
        <f>+G363+G364+G365</f>
        <v>0</v>
      </c>
      <c r="H362" s="22">
        <f>+H363+H364+H365</f>
        <v>0</v>
      </c>
      <c r="I362" s="22">
        <f>+I363+I364+I365</f>
        <v>0</v>
      </c>
      <c r="J362" s="20">
        <f t="shared" si="26"/>
        <v>0</v>
      </c>
      <c r="K362" s="85">
        <f>+K363+K364+K365</f>
        <v>0</v>
      </c>
      <c r="L362" s="88">
        <f t="shared" si="29"/>
        <v>0</v>
      </c>
      <c r="M362" s="90">
        <f t="shared" si="27"/>
        <v>0</v>
      </c>
      <c r="N362" s="73">
        <v>0</v>
      </c>
      <c r="O362" s="76">
        <f t="shared" si="28"/>
        <v>0</v>
      </c>
    </row>
    <row r="363" spans="1:15" ht="22.5" x14ac:dyDescent="0.25">
      <c r="A363" s="40">
        <v>2</v>
      </c>
      <c r="B363" s="39">
        <v>4</v>
      </c>
      <c r="C363" s="39">
        <v>4</v>
      </c>
      <c r="D363" s="39">
        <v>1</v>
      </c>
      <c r="E363" s="39" t="s">
        <v>48</v>
      </c>
      <c r="F363" s="43" t="s">
        <v>309</v>
      </c>
      <c r="G363" s="19"/>
      <c r="H363" s="19">
        <f>VLOOKUP(F363,[1]PPNE4!F$23:N$531,9,FALSE)</f>
        <v>0</v>
      </c>
      <c r="I363" s="19"/>
      <c r="J363" s="20">
        <f t="shared" si="26"/>
        <v>0</v>
      </c>
      <c r="K363" s="81">
        <f>SUBTOTAL(9,G363:I363)</f>
        <v>0</v>
      </c>
      <c r="L363" s="88">
        <f t="shared" si="29"/>
        <v>0</v>
      </c>
      <c r="M363" s="90">
        <f t="shared" si="27"/>
        <v>0</v>
      </c>
      <c r="N363" s="73">
        <v>0</v>
      </c>
      <c r="O363" s="76">
        <f t="shared" si="28"/>
        <v>0</v>
      </c>
    </row>
    <row r="364" spans="1:15" ht="33.75" customHeight="1" x14ac:dyDescent="0.25">
      <c r="A364" s="40">
        <v>2</v>
      </c>
      <c r="B364" s="39">
        <v>4</v>
      </c>
      <c r="C364" s="39">
        <v>4</v>
      </c>
      <c r="D364" s="39">
        <v>1</v>
      </c>
      <c r="E364" s="39" t="s">
        <v>63</v>
      </c>
      <c r="F364" s="43" t="s">
        <v>310</v>
      </c>
      <c r="G364" s="19"/>
      <c r="H364" s="19">
        <f>VLOOKUP(F364,[1]PPNE4!F$23:N$531,9,FALSE)</f>
        <v>0</v>
      </c>
      <c r="I364" s="19"/>
      <c r="J364" s="20">
        <f t="shared" si="26"/>
        <v>0</v>
      </c>
      <c r="K364" s="81">
        <f>SUBTOTAL(9,G364:I364)</f>
        <v>0</v>
      </c>
      <c r="L364" s="88">
        <f t="shared" si="29"/>
        <v>0</v>
      </c>
      <c r="M364" s="90">
        <f t="shared" si="27"/>
        <v>0</v>
      </c>
      <c r="N364" s="73">
        <v>0</v>
      </c>
      <c r="O364" s="76">
        <f t="shared" si="28"/>
        <v>0</v>
      </c>
    </row>
    <row r="365" spans="1:15" ht="45" customHeight="1" x14ac:dyDescent="0.25">
      <c r="A365" s="40">
        <v>2</v>
      </c>
      <c r="B365" s="39">
        <v>4</v>
      </c>
      <c r="C365" s="39">
        <v>4</v>
      </c>
      <c r="D365" s="39">
        <v>1</v>
      </c>
      <c r="E365" s="39" t="s">
        <v>65</v>
      </c>
      <c r="F365" s="43" t="s">
        <v>311</v>
      </c>
      <c r="G365" s="19"/>
      <c r="H365" s="19">
        <f>VLOOKUP(F365,[1]PPNE4!F$23:N$531,9,FALSE)</f>
        <v>0</v>
      </c>
      <c r="I365" s="19"/>
      <c r="J365" s="20">
        <f t="shared" si="26"/>
        <v>0</v>
      </c>
      <c r="K365" s="81">
        <f>SUBTOTAL(9,G365:I365)</f>
        <v>0</v>
      </c>
      <c r="L365" s="88">
        <f t="shared" si="29"/>
        <v>0</v>
      </c>
      <c r="M365" s="90">
        <f t="shared" si="27"/>
        <v>0</v>
      </c>
      <c r="N365" s="73">
        <v>0</v>
      </c>
      <c r="O365" s="76">
        <f t="shared" si="28"/>
        <v>0</v>
      </c>
    </row>
    <row r="366" spans="1:15" x14ac:dyDescent="0.25">
      <c r="A366" s="16">
        <v>2</v>
      </c>
      <c r="B366" s="16">
        <v>4</v>
      </c>
      <c r="C366" s="16">
        <v>6</v>
      </c>
      <c r="D366" s="16"/>
      <c r="E366" s="16"/>
      <c r="F366" s="16" t="s">
        <v>312</v>
      </c>
      <c r="G366" s="16">
        <v>0</v>
      </c>
      <c r="H366" s="16">
        <v>0</v>
      </c>
      <c r="I366" s="16">
        <v>0</v>
      </c>
      <c r="J366" s="16">
        <f t="shared" si="26"/>
        <v>0</v>
      </c>
      <c r="K366" s="78">
        <v>0</v>
      </c>
      <c r="L366" s="87">
        <f t="shared" si="29"/>
        <v>0</v>
      </c>
      <c r="M366" s="87">
        <f t="shared" si="27"/>
        <v>0</v>
      </c>
      <c r="N366" s="87">
        <v>0</v>
      </c>
      <c r="O366" s="75">
        <f t="shared" si="28"/>
        <v>0</v>
      </c>
    </row>
    <row r="367" spans="1:15" ht="22.5" customHeight="1" x14ac:dyDescent="0.25">
      <c r="A367" s="52">
        <v>2</v>
      </c>
      <c r="B367" s="36">
        <v>4</v>
      </c>
      <c r="C367" s="36">
        <v>6</v>
      </c>
      <c r="D367" s="36">
        <v>1</v>
      </c>
      <c r="E367" s="36"/>
      <c r="F367" s="62" t="s">
        <v>313</v>
      </c>
      <c r="G367" s="20">
        <f>+G368</f>
        <v>0</v>
      </c>
      <c r="H367" s="20">
        <f>+H368</f>
        <v>0</v>
      </c>
      <c r="I367" s="20">
        <f>+I368</f>
        <v>0</v>
      </c>
      <c r="J367" s="20">
        <f t="shared" si="26"/>
        <v>0</v>
      </c>
      <c r="K367" s="83">
        <f>+K368</f>
        <v>0</v>
      </c>
      <c r="L367" s="88">
        <f t="shared" si="29"/>
        <v>0</v>
      </c>
      <c r="M367" s="90">
        <f t="shared" si="27"/>
        <v>0</v>
      </c>
      <c r="N367" s="73">
        <v>0</v>
      </c>
      <c r="O367" s="76">
        <f t="shared" si="28"/>
        <v>0</v>
      </c>
    </row>
    <row r="368" spans="1:15" x14ac:dyDescent="0.25">
      <c r="A368" s="48">
        <v>2</v>
      </c>
      <c r="B368" s="39">
        <v>4</v>
      </c>
      <c r="C368" s="39">
        <v>6</v>
      </c>
      <c r="D368" s="39">
        <v>1</v>
      </c>
      <c r="E368" s="39" t="s">
        <v>48</v>
      </c>
      <c r="F368" s="43" t="s">
        <v>313</v>
      </c>
      <c r="G368" s="22"/>
      <c r="H368" s="19">
        <f>VLOOKUP(F368,[1]PPNE4!F$23:N$531,9,FALSE)</f>
        <v>0</v>
      </c>
      <c r="I368" s="22"/>
      <c r="J368" s="20">
        <f t="shared" si="26"/>
        <v>0</v>
      </c>
      <c r="K368" s="81">
        <f>SUBTOTAL(9,G368:I368)</f>
        <v>0</v>
      </c>
      <c r="L368" s="88">
        <f t="shared" si="29"/>
        <v>0</v>
      </c>
      <c r="M368" s="90">
        <f t="shared" si="27"/>
        <v>0</v>
      </c>
      <c r="N368" s="73">
        <v>0</v>
      </c>
      <c r="O368" s="76">
        <f t="shared" si="28"/>
        <v>0</v>
      </c>
    </row>
    <row r="369" spans="1:15" ht="22.5" customHeight="1" x14ac:dyDescent="0.25">
      <c r="A369" s="52">
        <v>2</v>
      </c>
      <c r="B369" s="36">
        <v>4</v>
      </c>
      <c r="C369" s="36">
        <v>6</v>
      </c>
      <c r="D369" s="36">
        <v>2</v>
      </c>
      <c r="E369" s="36"/>
      <c r="F369" s="62" t="s">
        <v>314</v>
      </c>
      <c r="G369" s="18">
        <v>0</v>
      </c>
      <c r="H369" s="18">
        <v>0</v>
      </c>
      <c r="I369" s="18">
        <v>0</v>
      </c>
      <c r="J369" s="20">
        <f t="shared" si="26"/>
        <v>0</v>
      </c>
      <c r="K369" s="80">
        <v>0</v>
      </c>
      <c r="L369" s="88">
        <f t="shared" si="29"/>
        <v>0</v>
      </c>
      <c r="M369" s="90">
        <f t="shared" si="27"/>
        <v>0</v>
      </c>
      <c r="N369" s="73">
        <v>0</v>
      </c>
      <c r="O369" s="76">
        <f t="shared" si="28"/>
        <v>0</v>
      </c>
    </row>
    <row r="370" spans="1:15" ht="33.75" customHeight="1" x14ac:dyDescent="0.25">
      <c r="A370" s="48">
        <v>2</v>
      </c>
      <c r="B370" s="39">
        <v>4</v>
      </c>
      <c r="C370" s="39">
        <v>6</v>
      </c>
      <c r="D370" s="39">
        <v>2</v>
      </c>
      <c r="E370" s="39" t="s">
        <v>48</v>
      </c>
      <c r="F370" s="43" t="s">
        <v>314</v>
      </c>
      <c r="G370" s="22"/>
      <c r="H370" s="19">
        <f>VLOOKUP(F370,[1]PPNE4!F$23:N$531,9,FALSE)</f>
        <v>0</v>
      </c>
      <c r="I370" s="22"/>
      <c r="J370" s="20">
        <f t="shared" si="26"/>
        <v>0</v>
      </c>
      <c r="K370" s="81">
        <f>SUBTOTAL(9,G370:I370)</f>
        <v>0</v>
      </c>
      <c r="L370" s="88">
        <f t="shared" si="29"/>
        <v>0</v>
      </c>
      <c r="M370" s="90">
        <f t="shared" si="27"/>
        <v>0</v>
      </c>
      <c r="N370" s="73">
        <v>0</v>
      </c>
      <c r="O370" s="76">
        <f t="shared" si="28"/>
        <v>0</v>
      </c>
    </row>
    <row r="371" spans="1:15" ht="22.5" customHeight="1" x14ac:dyDescent="0.25">
      <c r="A371" s="52">
        <v>2</v>
      </c>
      <c r="B371" s="36">
        <v>4</v>
      </c>
      <c r="C371" s="36">
        <v>6</v>
      </c>
      <c r="D371" s="36">
        <v>3</v>
      </c>
      <c r="E371" s="39"/>
      <c r="F371" s="62" t="s">
        <v>315</v>
      </c>
      <c r="G371" s="18">
        <v>0</v>
      </c>
      <c r="H371" s="18">
        <v>0</v>
      </c>
      <c r="I371" s="18">
        <v>0</v>
      </c>
      <c r="J371" s="20">
        <f t="shared" si="26"/>
        <v>0</v>
      </c>
      <c r="K371" s="80">
        <v>0</v>
      </c>
      <c r="L371" s="88">
        <f t="shared" si="29"/>
        <v>0</v>
      </c>
      <c r="M371" s="90">
        <f t="shared" si="27"/>
        <v>0</v>
      </c>
      <c r="N371" s="73">
        <v>0</v>
      </c>
      <c r="O371" s="76">
        <f t="shared" si="28"/>
        <v>0</v>
      </c>
    </row>
    <row r="372" spans="1:15" ht="22.5" customHeight="1" x14ac:dyDescent="0.25">
      <c r="A372" s="48">
        <v>2</v>
      </c>
      <c r="B372" s="39">
        <v>4</v>
      </c>
      <c r="C372" s="39">
        <v>6</v>
      </c>
      <c r="D372" s="39">
        <v>3</v>
      </c>
      <c r="E372" s="39" t="s">
        <v>48</v>
      </c>
      <c r="F372" s="43" t="s">
        <v>315</v>
      </c>
      <c r="G372" s="22"/>
      <c r="H372" s="19">
        <f>VLOOKUP(F372,[1]PPNE4!F$23:N$531,9,FALSE)</f>
        <v>0</v>
      </c>
      <c r="I372" s="22"/>
      <c r="J372" s="20">
        <f t="shared" si="26"/>
        <v>0</v>
      </c>
      <c r="K372" s="81">
        <f>SUBTOTAL(9,G372:I372)</f>
        <v>0</v>
      </c>
      <c r="L372" s="88">
        <f t="shared" si="29"/>
        <v>0</v>
      </c>
      <c r="M372" s="90">
        <f t="shared" si="27"/>
        <v>0</v>
      </c>
      <c r="N372" s="73">
        <v>0</v>
      </c>
      <c r="O372" s="76">
        <f t="shared" si="28"/>
        <v>0</v>
      </c>
    </row>
    <row r="373" spans="1:15" ht="22.5" customHeight="1" x14ac:dyDescent="0.25">
      <c r="A373" s="52">
        <v>2</v>
      </c>
      <c r="B373" s="36">
        <v>4</v>
      </c>
      <c r="C373" s="36">
        <v>6</v>
      </c>
      <c r="D373" s="36">
        <v>4</v>
      </c>
      <c r="E373" s="36"/>
      <c r="F373" s="62" t="s">
        <v>316</v>
      </c>
      <c r="G373" s="18">
        <v>0</v>
      </c>
      <c r="H373" s="18">
        <v>0</v>
      </c>
      <c r="I373" s="18">
        <v>0</v>
      </c>
      <c r="J373" s="20">
        <f t="shared" si="26"/>
        <v>0</v>
      </c>
      <c r="K373" s="80">
        <v>0</v>
      </c>
      <c r="L373" s="88">
        <f t="shared" si="29"/>
        <v>0</v>
      </c>
      <c r="M373" s="90">
        <f t="shared" si="27"/>
        <v>0</v>
      </c>
      <c r="N373" s="73">
        <v>0</v>
      </c>
      <c r="O373" s="76">
        <f t="shared" si="28"/>
        <v>0</v>
      </c>
    </row>
    <row r="374" spans="1:15" ht="22.5" customHeight="1" x14ac:dyDescent="0.25">
      <c r="A374" s="48">
        <v>2</v>
      </c>
      <c r="B374" s="39">
        <v>4</v>
      </c>
      <c r="C374" s="39">
        <v>6</v>
      </c>
      <c r="D374" s="39">
        <v>4</v>
      </c>
      <c r="E374" s="39" t="s">
        <v>48</v>
      </c>
      <c r="F374" s="43" t="s">
        <v>316</v>
      </c>
      <c r="G374" s="22"/>
      <c r="H374" s="19">
        <f>VLOOKUP(F374,[1]PPNE4!F$23:N$531,9,FALSE)</f>
        <v>0</v>
      </c>
      <c r="I374" s="22"/>
      <c r="J374" s="20">
        <f t="shared" si="26"/>
        <v>0</v>
      </c>
      <c r="K374" s="81">
        <f>SUBTOTAL(9,G374:I374)</f>
        <v>0</v>
      </c>
      <c r="L374" s="88">
        <f t="shared" si="29"/>
        <v>0</v>
      </c>
      <c r="M374" s="90">
        <f t="shared" si="27"/>
        <v>0</v>
      </c>
      <c r="N374" s="73">
        <v>0</v>
      </c>
      <c r="O374" s="76">
        <f t="shared" si="28"/>
        <v>0</v>
      </c>
    </row>
    <row r="375" spans="1:15" ht="22.5" customHeight="1" x14ac:dyDescent="0.25">
      <c r="A375" s="16">
        <v>2</v>
      </c>
      <c r="B375" s="16">
        <v>4</v>
      </c>
      <c r="C375" s="16">
        <v>7</v>
      </c>
      <c r="D375" s="16"/>
      <c r="E375" s="16"/>
      <c r="F375" s="16" t="s">
        <v>317</v>
      </c>
      <c r="G375" s="16">
        <v>0</v>
      </c>
      <c r="H375" s="16">
        <v>0</v>
      </c>
      <c r="I375" s="16">
        <v>0</v>
      </c>
      <c r="J375" s="16">
        <f t="shared" si="26"/>
        <v>0</v>
      </c>
      <c r="K375" s="78">
        <v>0</v>
      </c>
      <c r="L375" s="87">
        <f t="shared" si="29"/>
        <v>0</v>
      </c>
      <c r="M375" s="87">
        <f t="shared" si="27"/>
        <v>0</v>
      </c>
      <c r="N375" s="87">
        <v>0</v>
      </c>
      <c r="O375" s="75">
        <f t="shared" si="28"/>
        <v>0</v>
      </c>
    </row>
    <row r="376" spans="1:15" ht="33.75" customHeight="1" x14ac:dyDescent="0.25">
      <c r="A376" s="35">
        <v>2</v>
      </c>
      <c r="B376" s="36">
        <v>4</v>
      </c>
      <c r="C376" s="36">
        <v>7</v>
      </c>
      <c r="D376" s="36">
        <v>1</v>
      </c>
      <c r="E376" s="36"/>
      <c r="F376" s="62" t="s">
        <v>318</v>
      </c>
      <c r="G376" s="20">
        <f>+G377</f>
        <v>0</v>
      </c>
      <c r="H376" s="20">
        <f>+H377</f>
        <v>0</v>
      </c>
      <c r="I376" s="20">
        <f>+I377</f>
        <v>0</v>
      </c>
      <c r="J376" s="20">
        <f t="shared" si="26"/>
        <v>0</v>
      </c>
      <c r="K376" s="83">
        <f>+K377</f>
        <v>0</v>
      </c>
      <c r="L376" s="88">
        <f t="shared" si="29"/>
        <v>0</v>
      </c>
      <c r="M376" s="90">
        <f t="shared" si="27"/>
        <v>0</v>
      </c>
      <c r="N376" s="73">
        <v>0</v>
      </c>
      <c r="O376" s="76">
        <f t="shared" si="28"/>
        <v>0</v>
      </c>
    </row>
    <row r="377" spans="1:15" x14ac:dyDescent="0.25">
      <c r="A377" s="48">
        <v>2</v>
      </c>
      <c r="B377" s="39">
        <v>4</v>
      </c>
      <c r="C377" s="39">
        <v>7</v>
      </c>
      <c r="D377" s="39">
        <v>1</v>
      </c>
      <c r="E377" s="39" t="s">
        <v>48</v>
      </c>
      <c r="F377" s="43" t="s">
        <v>319</v>
      </c>
      <c r="G377" s="22"/>
      <c r="H377" s="19">
        <f>VLOOKUP(F377,[1]PPNE4!F$23:N$531,9,FALSE)</f>
        <v>0</v>
      </c>
      <c r="I377" s="22"/>
      <c r="J377" s="20">
        <f t="shared" si="26"/>
        <v>0</v>
      </c>
      <c r="K377" s="81">
        <f>SUBTOTAL(9,G377:I377)</f>
        <v>0</v>
      </c>
      <c r="L377" s="88">
        <f t="shared" si="29"/>
        <v>0</v>
      </c>
      <c r="M377" s="90">
        <f t="shared" si="27"/>
        <v>0</v>
      </c>
      <c r="N377" s="73">
        <v>0</v>
      </c>
      <c r="O377" s="76">
        <f t="shared" si="28"/>
        <v>0</v>
      </c>
    </row>
    <row r="378" spans="1:15" ht="22.5" customHeight="1" x14ac:dyDescent="0.25">
      <c r="A378" s="52">
        <v>2</v>
      </c>
      <c r="B378" s="36">
        <v>4</v>
      </c>
      <c r="C378" s="36">
        <v>7</v>
      </c>
      <c r="D378" s="36">
        <v>2</v>
      </c>
      <c r="E378" s="36"/>
      <c r="F378" s="62" t="s">
        <v>320</v>
      </c>
      <c r="G378" s="18">
        <v>0</v>
      </c>
      <c r="H378" s="18">
        <v>0</v>
      </c>
      <c r="I378" s="18">
        <v>0</v>
      </c>
      <c r="J378" s="20">
        <f t="shared" si="26"/>
        <v>0</v>
      </c>
      <c r="K378" s="80">
        <v>0</v>
      </c>
      <c r="L378" s="88">
        <f t="shared" si="29"/>
        <v>0</v>
      </c>
      <c r="M378" s="90">
        <f t="shared" si="27"/>
        <v>0</v>
      </c>
      <c r="N378" s="73">
        <v>0</v>
      </c>
      <c r="O378" s="76">
        <f t="shared" si="28"/>
        <v>0</v>
      </c>
    </row>
    <row r="379" spans="1:15" ht="22.5" customHeight="1" x14ac:dyDescent="0.25">
      <c r="A379" s="48">
        <v>2</v>
      </c>
      <c r="B379" s="39">
        <v>4</v>
      </c>
      <c r="C379" s="39">
        <v>7</v>
      </c>
      <c r="D379" s="39">
        <v>2</v>
      </c>
      <c r="E379" s="39" t="s">
        <v>48</v>
      </c>
      <c r="F379" s="43" t="s">
        <v>321</v>
      </c>
      <c r="G379" s="22"/>
      <c r="H379" s="19">
        <f>VLOOKUP(F379,[1]PPNE4!F$23:N$531,9,FALSE)</f>
        <v>0</v>
      </c>
      <c r="I379" s="22"/>
      <c r="J379" s="20">
        <f t="shared" si="26"/>
        <v>0</v>
      </c>
      <c r="K379" s="81">
        <f>SUBTOTAL(9,G379:I379)</f>
        <v>0</v>
      </c>
      <c r="L379" s="88">
        <f t="shared" si="29"/>
        <v>0</v>
      </c>
      <c r="M379" s="90">
        <f t="shared" si="27"/>
        <v>0</v>
      </c>
      <c r="N379" s="73">
        <v>0</v>
      </c>
      <c r="O379" s="76">
        <f t="shared" si="28"/>
        <v>0</v>
      </c>
    </row>
    <row r="380" spans="1:15" ht="22.5" customHeight="1" x14ac:dyDescent="0.25">
      <c r="A380" s="52">
        <v>2</v>
      </c>
      <c r="B380" s="36">
        <v>4</v>
      </c>
      <c r="C380" s="36">
        <v>7</v>
      </c>
      <c r="D380" s="36">
        <v>3</v>
      </c>
      <c r="E380" s="36"/>
      <c r="F380" s="62" t="s">
        <v>322</v>
      </c>
      <c r="G380" s="18">
        <v>0</v>
      </c>
      <c r="H380" s="18">
        <v>0</v>
      </c>
      <c r="I380" s="18">
        <v>0</v>
      </c>
      <c r="J380" s="20">
        <f t="shared" si="26"/>
        <v>0</v>
      </c>
      <c r="K380" s="80">
        <v>0</v>
      </c>
      <c r="L380" s="88">
        <f t="shared" si="29"/>
        <v>0</v>
      </c>
      <c r="M380" s="90">
        <f t="shared" si="27"/>
        <v>0</v>
      </c>
      <c r="N380" s="73">
        <v>0</v>
      </c>
      <c r="O380" s="76">
        <f t="shared" si="28"/>
        <v>0</v>
      </c>
    </row>
    <row r="381" spans="1:15" ht="22.5" customHeight="1" x14ac:dyDescent="0.25">
      <c r="A381" s="48">
        <v>2</v>
      </c>
      <c r="B381" s="39">
        <v>4</v>
      </c>
      <c r="C381" s="39">
        <v>7</v>
      </c>
      <c r="D381" s="39">
        <v>3</v>
      </c>
      <c r="E381" s="39" t="s">
        <v>48</v>
      </c>
      <c r="F381" s="43" t="s">
        <v>322</v>
      </c>
      <c r="G381" s="22"/>
      <c r="H381" s="19">
        <f>VLOOKUP(F381,[1]PPNE4!F$23:N$531,9,FALSE)</f>
        <v>0</v>
      </c>
      <c r="I381" s="22"/>
      <c r="J381" s="20">
        <f t="shared" si="26"/>
        <v>0</v>
      </c>
      <c r="K381" s="81">
        <f>SUBTOTAL(9,G381:I381)</f>
        <v>0</v>
      </c>
      <c r="L381" s="88">
        <f t="shared" si="29"/>
        <v>0</v>
      </c>
      <c r="M381" s="90">
        <f t="shared" si="27"/>
        <v>0</v>
      </c>
      <c r="N381" s="73">
        <v>0</v>
      </c>
      <c r="O381" s="76">
        <f t="shared" si="28"/>
        <v>0</v>
      </c>
    </row>
    <row r="382" spans="1:15" ht="22.5" customHeight="1" x14ac:dyDescent="0.25">
      <c r="A382" s="16">
        <v>2</v>
      </c>
      <c r="B382" s="16">
        <v>4</v>
      </c>
      <c r="C382" s="16">
        <v>9</v>
      </c>
      <c r="D382" s="16"/>
      <c r="E382" s="16"/>
      <c r="F382" s="16" t="s">
        <v>323</v>
      </c>
      <c r="G382" s="16">
        <v>0</v>
      </c>
      <c r="H382" s="16">
        <v>0</v>
      </c>
      <c r="I382" s="16">
        <v>0</v>
      </c>
      <c r="J382" s="16">
        <f t="shared" si="26"/>
        <v>0</v>
      </c>
      <c r="K382" s="78">
        <v>0</v>
      </c>
      <c r="L382" s="87">
        <f t="shared" si="29"/>
        <v>0</v>
      </c>
      <c r="M382" s="87">
        <f t="shared" si="27"/>
        <v>0</v>
      </c>
      <c r="N382" s="87">
        <v>0</v>
      </c>
      <c r="O382" s="75">
        <f t="shared" si="28"/>
        <v>0</v>
      </c>
    </row>
    <row r="383" spans="1:15" ht="22.5" customHeight="1" x14ac:dyDescent="0.25">
      <c r="A383" s="52">
        <v>2</v>
      </c>
      <c r="B383" s="36">
        <v>4</v>
      </c>
      <c r="C383" s="36">
        <v>9</v>
      </c>
      <c r="D383" s="36">
        <v>1</v>
      </c>
      <c r="E383" s="36"/>
      <c r="F383" s="62" t="s">
        <v>323</v>
      </c>
      <c r="G383" s="20">
        <f>+G384</f>
        <v>0</v>
      </c>
      <c r="H383" s="20">
        <f>+H384</f>
        <v>0</v>
      </c>
      <c r="I383" s="20">
        <f>+I384</f>
        <v>0</v>
      </c>
      <c r="J383" s="20">
        <f t="shared" si="26"/>
        <v>0</v>
      </c>
      <c r="K383" s="83">
        <f>+K384</f>
        <v>0</v>
      </c>
      <c r="L383" s="88">
        <f t="shared" si="29"/>
        <v>0</v>
      </c>
      <c r="M383" s="90">
        <f t="shared" si="27"/>
        <v>0</v>
      </c>
      <c r="N383" s="73">
        <v>0</v>
      </c>
      <c r="O383" s="76">
        <f t="shared" si="28"/>
        <v>0</v>
      </c>
    </row>
    <row r="384" spans="1:15" x14ac:dyDescent="0.25">
      <c r="A384" s="48">
        <v>2</v>
      </c>
      <c r="B384" s="39">
        <v>4</v>
      </c>
      <c r="C384" s="39">
        <v>9</v>
      </c>
      <c r="D384" s="39">
        <v>1</v>
      </c>
      <c r="E384" s="39" t="s">
        <v>48</v>
      </c>
      <c r="F384" s="43" t="s">
        <v>323</v>
      </c>
      <c r="G384" s="22"/>
      <c r="H384" s="19">
        <f>VLOOKUP(F384,[1]PPNE4!F$23:N$531,9,FALSE)</f>
        <v>0</v>
      </c>
      <c r="I384" s="22"/>
      <c r="J384" s="20">
        <f t="shared" si="26"/>
        <v>0</v>
      </c>
      <c r="K384" s="81">
        <f>SUBTOTAL(9,G384:I384)</f>
        <v>0</v>
      </c>
      <c r="L384" s="88">
        <f t="shared" si="29"/>
        <v>0</v>
      </c>
      <c r="M384" s="90">
        <f t="shared" si="27"/>
        <v>0</v>
      </c>
      <c r="N384" s="73">
        <v>0</v>
      </c>
      <c r="O384" s="76">
        <f t="shared" si="28"/>
        <v>0</v>
      </c>
    </row>
    <row r="385" spans="1:15" ht="22.5" customHeight="1" x14ac:dyDescent="0.25">
      <c r="A385" s="52">
        <v>2</v>
      </c>
      <c r="B385" s="36">
        <v>4</v>
      </c>
      <c r="C385" s="36">
        <v>9</v>
      </c>
      <c r="D385" s="36">
        <v>2</v>
      </c>
      <c r="E385" s="36"/>
      <c r="F385" s="62" t="s">
        <v>324</v>
      </c>
      <c r="G385" s="20">
        <f>+G386</f>
        <v>0</v>
      </c>
      <c r="H385" s="20">
        <f>+H386</f>
        <v>0</v>
      </c>
      <c r="I385" s="20">
        <f>+I386</f>
        <v>0</v>
      </c>
      <c r="J385" s="20">
        <f t="shared" si="26"/>
        <v>0</v>
      </c>
      <c r="K385" s="83">
        <f>+K386</f>
        <v>0</v>
      </c>
      <c r="L385" s="88">
        <f t="shared" si="29"/>
        <v>0</v>
      </c>
      <c r="M385" s="90">
        <f t="shared" si="27"/>
        <v>0</v>
      </c>
      <c r="N385" s="73">
        <v>0</v>
      </c>
      <c r="O385" s="76">
        <f t="shared" si="28"/>
        <v>0</v>
      </c>
    </row>
    <row r="386" spans="1:15" ht="22.5" customHeight="1" x14ac:dyDescent="0.25">
      <c r="A386" s="48">
        <v>2</v>
      </c>
      <c r="B386" s="39">
        <v>4</v>
      </c>
      <c r="C386" s="39">
        <v>9</v>
      </c>
      <c r="D386" s="39">
        <v>2</v>
      </c>
      <c r="E386" s="39" t="s">
        <v>48</v>
      </c>
      <c r="F386" s="43" t="s">
        <v>324</v>
      </c>
      <c r="G386" s="22"/>
      <c r="H386" s="19">
        <f>VLOOKUP(F386,[1]PPNE4!F$23:N$531,9,FALSE)</f>
        <v>0</v>
      </c>
      <c r="I386" s="22"/>
      <c r="J386" s="20">
        <f t="shared" si="26"/>
        <v>0</v>
      </c>
      <c r="K386" s="81">
        <f>SUBTOTAL(9,G386:I386)</f>
        <v>0</v>
      </c>
      <c r="L386" s="88">
        <f t="shared" si="29"/>
        <v>0</v>
      </c>
      <c r="M386" s="90">
        <f t="shared" si="27"/>
        <v>0</v>
      </c>
      <c r="N386" s="73">
        <v>0</v>
      </c>
      <c r="O386" s="76">
        <f t="shared" si="28"/>
        <v>0</v>
      </c>
    </row>
    <row r="387" spans="1:15" ht="22.5" customHeight="1" x14ac:dyDescent="0.25">
      <c r="A387" s="52">
        <v>2</v>
      </c>
      <c r="B387" s="36">
        <v>4</v>
      </c>
      <c r="C387" s="36">
        <v>9</v>
      </c>
      <c r="D387" s="36">
        <v>3</v>
      </c>
      <c r="E387" s="36"/>
      <c r="F387" s="62" t="s">
        <v>325</v>
      </c>
      <c r="G387" s="20">
        <f>+G388</f>
        <v>0</v>
      </c>
      <c r="H387" s="20">
        <f>+H388</f>
        <v>0</v>
      </c>
      <c r="I387" s="20">
        <f>+I388</f>
        <v>0</v>
      </c>
      <c r="J387" s="20">
        <f t="shared" si="26"/>
        <v>0</v>
      </c>
      <c r="K387" s="83">
        <f>+K388</f>
        <v>0</v>
      </c>
      <c r="L387" s="88">
        <f t="shared" si="29"/>
        <v>0</v>
      </c>
      <c r="M387" s="90">
        <f t="shared" si="27"/>
        <v>0</v>
      </c>
      <c r="N387" s="73">
        <v>0</v>
      </c>
      <c r="O387" s="76">
        <f t="shared" si="28"/>
        <v>0</v>
      </c>
    </row>
    <row r="388" spans="1:15" ht="22.5" customHeight="1" x14ac:dyDescent="0.25">
      <c r="A388" s="48">
        <v>2</v>
      </c>
      <c r="B388" s="39">
        <v>4</v>
      </c>
      <c r="C388" s="39">
        <v>9</v>
      </c>
      <c r="D388" s="39">
        <v>3</v>
      </c>
      <c r="E388" s="39" t="s">
        <v>48</v>
      </c>
      <c r="F388" s="43" t="s">
        <v>325</v>
      </c>
      <c r="G388" s="22"/>
      <c r="H388" s="19">
        <f>VLOOKUP(F388,[1]PPNE4!F$23:N$531,9,FALSE)</f>
        <v>0</v>
      </c>
      <c r="I388" s="22"/>
      <c r="J388" s="20">
        <f t="shared" ref="J388:J451" si="30">+J389</f>
        <v>0</v>
      </c>
      <c r="K388" s="81">
        <f>SUBTOTAL(9,G388:I388)</f>
        <v>0</v>
      </c>
      <c r="L388" s="88">
        <f t="shared" si="29"/>
        <v>0</v>
      </c>
      <c r="M388" s="90">
        <f t="shared" si="27"/>
        <v>0</v>
      </c>
      <c r="N388" s="73">
        <v>0</v>
      </c>
      <c r="O388" s="76">
        <f t="shared" si="28"/>
        <v>0</v>
      </c>
    </row>
    <row r="389" spans="1:15" ht="33.75" customHeight="1" x14ac:dyDescent="0.25">
      <c r="A389" s="52">
        <v>2</v>
      </c>
      <c r="B389" s="36">
        <v>4</v>
      </c>
      <c r="C389" s="36">
        <v>9</v>
      </c>
      <c r="D389" s="36">
        <v>4</v>
      </c>
      <c r="E389" s="36"/>
      <c r="F389" s="62" t="s">
        <v>326</v>
      </c>
      <c r="G389" s="20">
        <f>+G390</f>
        <v>0</v>
      </c>
      <c r="H389" s="20">
        <f>+H390</f>
        <v>0</v>
      </c>
      <c r="I389" s="20">
        <f>+I390</f>
        <v>0</v>
      </c>
      <c r="J389" s="20">
        <f t="shared" si="30"/>
        <v>0</v>
      </c>
      <c r="K389" s="83">
        <f>+K390</f>
        <v>0</v>
      </c>
      <c r="L389" s="88">
        <f t="shared" si="29"/>
        <v>0</v>
      </c>
      <c r="M389" s="90">
        <f t="shared" si="27"/>
        <v>0</v>
      </c>
      <c r="N389" s="73">
        <v>0</v>
      </c>
      <c r="O389" s="76">
        <f t="shared" si="28"/>
        <v>0</v>
      </c>
    </row>
    <row r="390" spans="1:15" ht="33.75" customHeight="1" x14ac:dyDescent="0.25">
      <c r="A390" s="38">
        <v>2</v>
      </c>
      <c r="B390" s="39">
        <v>4</v>
      </c>
      <c r="C390" s="39">
        <v>9</v>
      </c>
      <c r="D390" s="39">
        <v>4</v>
      </c>
      <c r="E390" s="39" t="s">
        <v>48</v>
      </c>
      <c r="F390" s="43" t="s">
        <v>326</v>
      </c>
      <c r="G390" s="22"/>
      <c r="H390" s="19">
        <f>VLOOKUP(F390,[1]PPNE4!F$23:N$531,9,FALSE)</f>
        <v>0</v>
      </c>
      <c r="I390" s="22"/>
      <c r="J390" s="20">
        <f t="shared" si="30"/>
        <v>0</v>
      </c>
      <c r="K390" s="81">
        <f>SUBTOTAL(9,G390:I390)</f>
        <v>0</v>
      </c>
      <c r="L390" s="88">
        <f t="shared" si="29"/>
        <v>0</v>
      </c>
      <c r="M390" s="90">
        <f t="shared" si="27"/>
        <v>0</v>
      </c>
      <c r="N390" s="73">
        <v>0</v>
      </c>
      <c r="O390" s="76">
        <f t="shared" si="28"/>
        <v>0</v>
      </c>
    </row>
    <row r="391" spans="1:15" x14ac:dyDescent="0.25">
      <c r="A391" s="16">
        <v>2</v>
      </c>
      <c r="B391" s="16">
        <v>5</v>
      </c>
      <c r="C391" s="16"/>
      <c r="D391" s="16"/>
      <c r="E391" s="16"/>
      <c r="F391" s="16" t="s">
        <v>46</v>
      </c>
      <c r="G391" s="16">
        <v>0</v>
      </c>
      <c r="H391" s="16">
        <v>0</v>
      </c>
      <c r="I391" s="16">
        <v>0</v>
      </c>
      <c r="J391" s="16">
        <f t="shared" si="30"/>
        <v>0</v>
      </c>
      <c r="K391" s="78">
        <v>0</v>
      </c>
      <c r="L391" s="87">
        <f t="shared" si="29"/>
        <v>0</v>
      </c>
      <c r="M391" s="87">
        <f t="shared" si="27"/>
        <v>0</v>
      </c>
      <c r="N391" s="87">
        <v>0</v>
      </c>
      <c r="O391" s="75">
        <f t="shared" si="28"/>
        <v>0</v>
      </c>
    </row>
    <row r="392" spans="1:15" ht="22.5" customHeight="1" x14ac:dyDescent="0.25">
      <c r="A392" s="32">
        <v>2</v>
      </c>
      <c r="B392" s="33">
        <v>5</v>
      </c>
      <c r="C392" s="33">
        <v>1</v>
      </c>
      <c r="D392" s="33"/>
      <c r="E392" s="33"/>
      <c r="F392" s="34" t="s">
        <v>47</v>
      </c>
      <c r="G392" s="17">
        <v>0</v>
      </c>
      <c r="H392" s="17">
        <v>0</v>
      </c>
      <c r="I392" s="17">
        <v>0</v>
      </c>
      <c r="J392" s="20">
        <f t="shared" si="30"/>
        <v>0</v>
      </c>
      <c r="K392" s="79">
        <v>0</v>
      </c>
      <c r="L392" s="88">
        <f t="shared" si="29"/>
        <v>0</v>
      </c>
      <c r="M392" s="90">
        <f t="shared" si="27"/>
        <v>0</v>
      </c>
      <c r="N392" s="73">
        <v>0</v>
      </c>
      <c r="O392" s="76">
        <f t="shared" si="28"/>
        <v>0</v>
      </c>
    </row>
    <row r="393" spans="1:15" x14ac:dyDescent="0.25">
      <c r="A393" s="63">
        <v>2</v>
      </c>
      <c r="B393" s="64">
        <v>5</v>
      </c>
      <c r="C393" s="64">
        <v>1</v>
      </c>
      <c r="D393" s="64">
        <v>1</v>
      </c>
      <c r="E393" s="64" t="s">
        <v>48</v>
      </c>
      <c r="F393" s="65" t="s">
        <v>49</v>
      </c>
      <c r="G393" s="22"/>
      <c r="H393" s="19">
        <f>VLOOKUP(F393,[1]PPNE4!F$23:N$531,9,FALSE)</f>
        <v>0</v>
      </c>
      <c r="I393" s="22"/>
      <c r="J393" s="20">
        <f t="shared" si="30"/>
        <v>0</v>
      </c>
      <c r="K393" s="81">
        <f>SUBTOTAL(9,G393:I393)</f>
        <v>0</v>
      </c>
      <c r="L393" s="88">
        <f t="shared" si="29"/>
        <v>0</v>
      </c>
      <c r="M393" s="90">
        <f t="shared" si="27"/>
        <v>0</v>
      </c>
      <c r="N393" s="73">
        <v>0</v>
      </c>
      <c r="O393" s="76">
        <f t="shared" si="28"/>
        <v>0</v>
      </c>
    </row>
    <row r="394" spans="1:15" x14ac:dyDescent="0.25">
      <c r="A394" s="35">
        <v>2</v>
      </c>
      <c r="B394" s="36">
        <v>5</v>
      </c>
      <c r="C394" s="36">
        <v>1</v>
      </c>
      <c r="D394" s="36">
        <v>2</v>
      </c>
      <c r="E394" s="36"/>
      <c r="F394" s="62" t="s">
        <v>50</v>
      </c>
      <c r="G394" s="20">
        <f>+G395</f>
        <v>0</v>
      </c>
      <c r="H394" s="20">
        <f>+H395</f>
        <v>0</v>
      </c>
      <c r="I394" s="20">
        <f>+I395</f>
        <v>0</v>
      </c>
      <c r="J394" s="20">
        <f t="shared" si="30"/>
        <v>0</v>
      </c>
      <c r="K394" s="83">
        <f>+K395</f>
        <v>0</v>
      </c>
      <c r="L394" s="88">
        <f t="shared" si="29"/>
        <v>0</v>
      </c>
      <c r="M394" s="90">
        <f t="shared" si="27"/>
        <v>0</v>
      </c>
      <c r="N394" s="73">
        <v>0</v>
      </c>
      <c r="O394" s="76">
        <f t="shared" si="28"/>
        <v>0</v>
      </c>
    </row>
    <row r="395" spans="1:15" ht="33.75" customHeight="1" x14ac:dyDescent="0.25">
      <c r="A395" s="38">
        <v>2</v>
      </c>
      <c r="B395" s="39">
        <v>5</v>
      </c>
      <c r="C395" s="39">
        <v>1</v>
      </c>
      <c r="D395" s="39">
        <v>2</v>
      </c>
      <c r="E395" s="39" t="s">
        <v>48</v>
      </c>
      <c r="F395" s="43" t="s">
        <v>50</v>
      </c>
      <c r="G395" s="22"/>
      <c r="H395" s="19">
        <f>VLOOKUP(F395,[1]PPNE4!F$23:N$531,9,FALSE)</f>
        <v>0</v>
      </c>
      <c r="I395" s="22"/>
      <c r="J395" s="20">
        <f t="shared" si="30"/>
        <v>0</v>
      </c>
      <c r="K395" s="81">
        <f>SUBTOTAL(9,G395:I395)</f>
        <v>0</v>
      </c>
      <c r="L395" s="88">
        <f t="shared" si="29"/>
        <v>0</v>
      </c>
      <c r="M395" s="90">
        <f t="shared" si="27"/>
        <v>0</v>
      </c>
      <c r="N395" s="73">
        <v>0</v>
      </c>
      <c r="O395" s="76">
        <f t="shared" si="28"/>
        <v>0</v>
      </c>
    </row>
    <row r="396" spans="1:15" ht="22.5" customHeight="1" x14ac:dyDescent="0.25">
      <c r="A396" s="35">
        <v>2</v>
      </c>
      <c r="B396" s="36">
        <v>5</v>
      </c>
      <c r="C396" s="36">
        <v>1</v>
      </c>
      <c r="D396" s="36">
        <v>3</v>
      </c>
      <c r="E396" s="36"/>
      <c r="F396" s="62" t="s">
        <v>51</v>
      </c>
      <c r="G396" s="18">
        <v>0</v>
      </c>
      <c r="H396" s="18">
        <v>0</v>
      </c>
      <c r="I396" s="18">
        <v>0</v>
      </c>
      <c r="J396" s="20">
        <f t="shared" si="30"/>
        <v>0</v>
      </c>
      <c r="K396" s="80">
        <v>0</v>
      </c>
      <c r="L396" s="88">
        <f t="shared" si="29"/>
        <v>0</v>
      </c>
      <c r="M396" s="90">
        <f t="shared" si="27"/>
        <v>0</v>
      </c>
      <c r="N396" s="73">
        <v>0</v>
      </c>
      <c r="O396" s="76">
        <f t="shared" si="28"/>
        <v>0</v>
      </c>
    </row>
    <row r="397" spans="1:15" ht="22.5" customHeight="1" x14ac:dyDescent="0.25">
      <c r="A397" s="38">
        <v>2</v>
      </c>
      <c r="B397" s="39">
        <v>5</v>
      </c>
      <c r="C397" s="39">
        <v>1</v>
      </c>
      <c r="D397" s="39">
        <v>3</v>
      </c>
      <c r="E397" s="39" t="s">
        <v>48</v>
      </c>
      <c r="F397" s="43" t="s">
        <v>51</v>
      </c>
      <c r="G397" s="22"/>
      <c r="H397" s="19">
        <f>VLOOKUP(F397,[1]PPNE4!F$23:N$531,9,FALSE)</f>
        <v>0</v>
      </c>
      <c r="I397" s="22"/>
      <c r="J397" s="20">
        <f t="shared" si="30"/>
        <v>0</v>
      </c>
      <c r="K397" s="81">
        <f>SUBTOTAL(9,G397:I397)</f>
        <v>0</v>
      </c>
      <c r="L397" s="88">
        <f t="shared" si="29"/>
        <v>0</v>
      </c>
      <c r="M397" s="90">
        <f t="shared" si="27"/>
        <v>0</v>
      </c>
      <c r="N397" s="73">
        <v>0</v>
      </c>
      <c r="O397" s="76">
        <f t="shared" si="28"/>
        <v>0</v>
      </c>
    </row>
    <row r="398" spans="1:15" ht="22.5" customHeight="1" x14ac:dyDescent="0.25">
      <c r="A398" s="16">
        <v>2</v>
      </c>
      <c r="B398" s="16">
        <v>6</v>
      </c>
      <c r="C398" s="16"/>
      <c r="D398" s="16"/>
      <c r="E398" s="16"/>
      <c r="F398" s="16" t="s">
        <v>327</v>
      </c>
      <c r="G398" s="16">
        <v>0</v>
      </c>
      <c r="H398" s="16">
        <v>82894417.029999986</v>
      </c>
      <c r="I398" s="16">
        <v>0</v>
      </c>
      <c r="J398" s="16">
        <f t="shared" si="30"/>
        <v>0</v>
      </c>
      <c r="K398" s="78">
        <v>82894417.029999986</v>
      </c>
      <c r="L398" s="87">
        <f t="shared" si="29"/>
        <v>11.848458446854124</v>
      </c>
      <c r="M398" s="87">
        <f t="shared" si="27"/>
        <v>6907868.0858333325</v>
      </c>
      <c r="N398" s="87">
        <f>N399+N410+N419+N428+N435+N450+N455+N474</f>
        <v>2000.1</v>
      </c>
      <c r="O398" s="75">
        <f t="shared" si="28"/>
        <v>6905867.9858333329</v>
      </c>
    </row>
    <row r="399" spans="1:15" x14ac:dyDescent="0.25">
      <c r="A399" s="32">
        <v>2</v>
      </c>
      <c r="B399" s="33">
        <v>6</v>
      </c>
      <c r="C399" s="33">
        <v>1</v>
      </c>
      <c r="D399" s="33"/>
      <c r="E399" s="33"/>
      <c r="F399" s="34" t="s">
        <v>328</v>
      </c>
      <c r="G399" s="17">
        <v>0</v>
      </c>
      <c r="H399" s="17">
        <v>3677813.53</v>
      </c>
      <c r="I399" s="17">
        <v>0</v>
      </c>
      <c r="J399" s="20">
        <f t="shared" si="30"/>
        <v>0</v>
      </c>
      <c r="K399" s="79">
        <v>3677813.53</v>
      </c>
      <c r="L399" s="88">
        <f t="shared" si="29"/>
        <v>0.52568583442371419</v>
      </c>
      <c r="M399" s="90">
        <f t="shared" ref="M399:M462" si="31">K399/12</f>
        <v>306484.46083333332</v>
      </c>
      <c r="N399" s="73">
        <f>N400+N402+N404+N406+N408</f>
        <v>2000.1</v>
      </c>
      <c r="O399" s="76">
        <f t="shared" ref="O399:O462" si="32">M399-N399</f>
        <v>304484.36083333334</v>
      </c>
    </row>
    <row r="400" spans="1:15" x14ac:dyDescent="0.25">
      <c r="A400" s="35">
        <v>2</v>
      </c>
      <c r="B400" s="36">
        <v>6</v>
      </c>
      <c r="C400" s="36">
        <v>1</v>
      </c>
      <c r="D400" s="36">
        <v>1</v>
      </c>
      <c r="E400" s="36"/>
      <c r="F400" s="47" t="s">
        <v>329</v>
      </c>
      <c r="G400" s="20">
        <f>+G401</f>
        <v>0</v>
      </c>
      <c r="H400" s="20">
        <f>+H401</f>
        <v>202518.29</v>
      </c>
      <c r="I400" s="20">
        <f>+I401</f>
        <v>0</v>
      </c>
      <c r="J400" s="20">
        <f t="shared" si="30"/>
        <v>0</v>
      </c>
      <c r="K400" s="83">
        <f>+K401</f>
        <v>202518.29</v>
      </c>
      <c r="L400" s="88">
        <f t="shared" ref="L400:L463" si="33">IFERROR(K400/$K$14*100,"0.00")</f>
        <v>2.8946817285952435E-2</v>
      </c>
      <c r="M400" s="90">
        <f t="shared" si="31"/>
        <v>16876.524166666666</v>
      </c>
      <c r="N400" s="72">
        <f>N401</f>
        <v>0</v>
      </c>
      <c r="O400" s="76">
        <f t="shared" si="32"/>
        <v>16876.524166666666</v>
      </c>
    </row>
    <row r="401" spans="1:15" x14ac:dyDescent="0.25">
      <c r="A401" s="38">
        <v>2</v>
      </c>
      <c r="B401" s="39">
        <v>6</v>
      </c>
      <c r="C401" s="39">
        <v>1</v>
      </c>
      <c r="D401" s="39">
        <v>1</v>
      </c>
      <c r="E401" s="39" t="s">
        <v>48</v>
      </c>
      <c r="F401" s="43" t="s">
        <v>329</v>
      </c>
      <c r="G401" s="22"/>
      <c r="H401" s="19">
        <f>VLOOKUP(F401,[1]PPNE4!F$23:N$1531,9,FALSE)</f>
        <v>202518.29</v>
      </c>
      <c r="I401" s="22"/>
      <c r="J401" s="20">
        <f t="shared" si="30"/>
        <v>0</v>
      </c>
      <c r="K401" s="81">
        <f>SUBTOTAL(9,G401:I401)</f>
        <v>202518.29</v>
      </c>
      <c r="L401" s="88">
        <f t="shared" si="33"/>
        <v>2.8946817285952435E-2</v>
      </c>
      <c r="M401" s="90">
        <f t="shared" si="31"/>
        <v>16876.524166666666</v>
      </c>
      <c r="N401" s="73">
        <v>0</v>
      </c>
      <c r="O401" s="76">
        <f t="shared" si="32"/>
        <v>16876.524166666666</v>
      </c>
    </row>
    <row r="402" spans="1:15" x14ac:dyDescent="0.25">
      <c r="A402" s="35">
        <v>2</v>
      </c>
      <c r="B402" s="36">
        <v>6</v>
      </c>
      <c r="C402" s="36">
        <v>1</v>
      </c>
      <c r="D402" s="36">
        <v>2</v>
      </c>
      <c r="E402" s="36"/>
      <c r="F402" s="47" t="s">
        <v>330</v>
      </c>
      <c r="G402" s="20">
        <f>+G403</f>
        <v>0</v>
      </c>
      <c r="H402" s="20">
        <f>+H403</f>
        <v>0</v>
      </c>
      <c r="I402" s="20">
        <f>+I403</f>
        <v>0</v>
      </c>
      <c r="J402" s="20">
        <f t="shared" si="30"/>
        <v>0</v>
      </c>
      <c r="K402" s="83">
        <f>+K403</f>
        <v>0</v>
      </c>
      <c r="L402" s="88">
        <f t="shared" si="33"/>
        <v>0</v>
      </c>
      <c r="M402" s="90">
        <f t="shared" si="31"/>
        <v>0</v>
      </c>
      <c r="N402" s="72">
        <f>N403</f>
        <v>0</v>
      </c>
      <c r="O402" s="76">
        <f t="shared" si="32"/>
        <v>0</v>
      </c>
    </row>
    <row r="403" spans="1:15" ht="22.5" customHeight="1" x14ac:dyDescent="0.25">
      <c r="A403" s="38">
        <v>2</v>
      </c>
      <c r="B403" s="39">
        <v>6</v>
      </c>
      <c r="C403" s="39">
        <v>1</v>
      </c>
      <c r="D403" s="39">
        <v>2</v>
      </c>
      <c r="E403" s="39" t="s">
        <v>48</v>
      </c>
      <c r="F403" s="43" t="s">
        <v>330</v>
      </c>
      <c r="G403" s="22"/>
      <c r="H403" s="19">
        <f>VLOOKUP(F403,[1]PPNE4!F$23:N$531,9,FALSE)</f>
        <v>0</v>
      </c>
      <c r="I403" s="22"/>
      <c r="J403" s="20">
        <f t="shared" si="30"/>
        <v>0</v>
      </c>
      <c r="K403" s="81">
        <f>SUBTOTAL(9,G403:I403)</f>
        <v>0</v>
      </c>
      <c r="L403" s="88">
        <f t="shared" si="33"/>
        <v>0</v>
      </c>
      <c r="M403" s="90">
        <f t="shared" si="31"/>
        <v>0</v>
      </c>
      <c r="N403" s="73">
        <v>0</v>
      </c>
      <c r="O403" s="76">
        <f t="shared" si="32"/>
        <v>0</v>
      </c>
    </row>
    <row r="404" spans="1:15" x14ac:dyDescent="0.25">
      <c r="A404" s="35">
        <v>2</v>
      </c>
      <c r="B404" s="36">
        <v>6</v>
      </c>
      <c r="C404" s="36">
        <v>1</v>
      </c>
      <c r="D404" s="36">
        <v>3</v>
      </c>
      <c r="E404" s="36"/>
      <c r="F404" s="62" t="s">
        <v>331</v>
      </c>
      <c r="G404" s="20">
        <f>+G405</f>
        <v>0</v>
      </c>
      <c r="H404" s="20">
        <f>+H405</f>
        <v>3395097.53</v>
      </c>
      <c r="I404" s="20">
        <f>+I405</f>
        <v>0</v>
      </c>
      <c r="J404" s="20">
        <f t="shared" si="30"/>
        <v>0</v>
      </c>
      <c r="K404" s="83">
        <f>+K405</f>
        <v>3395097.53</v>
      </c>
      <c r="L404" s="88">
        <f t="shared" si="33"/>
        <v>0.48527601071932025</v>
      </c>
      <c r="M404" s="90">
        <f t="shared" si="31"/>
        <v>282924.79416666663</v>
      </c>
      <c r="N404" s="72">
        <f>N405</f>
        <v>2000.1</v>
      </c>
      <c r="O404" s="76">
        <f t="shared" si="32"/>
        <v>280924.69416666665</v>
      </c>
    </row>
    <row r="405" spans="1:15" x14ac:dyDescent="0.25">
      <c r="A405" s="38">
        <v>2</v>
      </c>
      <c r="B405" s="39">
        <v>6</v>
      </c>
      <c r="C405" s="39">
        <v>1</v>
      </c>
      <c r="D405" s="39">
        <v>3</v>
      </c>
      <c r="E405" s="39" t="s">
        <v>48</v>
      </c>
      <c r="F405" s="43" t="s">
        <v>331</v>
      </c>
      <c r="G405" s="22"/>
      <c r="H405" s="19">
        <f>VLOOKUP(F405,[1]PPNE4!F$23:N$1531,9,FALSE)</f>
        <v>3395097.53</v>
      </c>
      <c r="I405" s="22"/>
      <c r="J405" s="20">
        <f t="shared" si="30"/>
        <v>0</v>
      </c>
      <c r="K405" s="81">
        <f>SUBTOTAL(9,G405:I405)</f>
        <v>3395097.53</v>
      </c>
      <c r="L405" s="88">
        <f t="shared" si="33"/>
        <v>0.48527601071932025</v>
      </c>
      <c r="M405" s="90">
        <f t="shared" si="31"/>
        <v>282924.79416666663</v>
      </c>
      <c r="N405" s="73">
        <v>2000.1</v>
      </c>
      <c r="O405" s="76">
        <f t="shared" si="32"/>
        <v>280924.69416666665</v>
      </c>
    </row>
    <row r="406" spans="1:15" x14ac:dyDescent="0.25">
      <c r="A406" s="35">
        <v>2</v>
      </c>
      <c r="B406" s="36">
        <v>6</v>
      </c>
      <c r="C406" s="36">
        <v>1</v>
      </c>
      <c r="D406" s="36">
        <v>4</v>
      </c>
      <c r="E406" s="36"/>
      <c r="F406" s="47" t="s">
        <v>332</v>
      </c>
      <c r="G406" s="20">
        <f>+G407</f>
        <v>0</v>
      </c>
      <c r="H406" s="20">
        <f>+H407</f>
        <v>80197.710000000006</v>
      </c>
      <c r="I406" s="20">
        <f>+I407</f>
        <v>0</v>
      </c>
      <c r="J406" s="20">
        <f t="shared" si="30"/>
        <v>0</v>
      </c>
      <c r="K406" s="83">
        <f>+K407</f>
        <v>80197.710000000006</v>
      </c>
      <c r="L406" s="88">
        <f t="shared" si="33"/>
        <v>1.1463006418441519E-2</v>
      </c>
      <c r="M406" s="90">
        <f t="shared" si="31"/>
        <v>6683.1425000000008</v>
      </c>
      <c r="N406" s="72">
        <f>N407</f>
        <v>0</v>
      </c>
      <c r="O406" s="76">
        <f t="shared" si="32"/>
        <v>6683.1425000000008</v>
      </c>
    </row>
    <row r="407" spans="1:15" x14ac:dyDescent="0.25">
      <c r="A407" s="38">
        <v>2</v>
      </c>
      <c r="B407" s="39">
        <v>6</v>
      </c>
      <c r="C407" s="39">
        <v>1</v>
      </c>
      <c r="D407" s="39">
        <v>4</v>
      </c>
      <c r="E407" s="39" t="s">
        <v>48</v>
      </c>
      <c r="F407" s="43" t="s">
        <v>332</v>
      </c>
      <c r="G407" s="22"/>
      <c r="H407" s="19">
        <f>VLOOKUP(F407,[1]PPNE4!F$23:N$1531,9,FALSE)</f>
        <v>80197.710000000006</v>
      </c>
      <c r="I407" s="19"/>
      <c r="J407" s="20">
        <f t="shared" si="30"/>
        <v>0</v>
      </c>
      <c r="K407" s="81">
        <f>SUBTOTAL(9,G407:I407)</f>
        <v>80197.710000000006</v>
      </c>
      <c r="L407" s="88">
        <f t="shared" si="33"/>
        <v>1.1463006418441519E-2</v>
      </c>
      <c r="M407" s="90">
        <f t="shared" si="31"/>
        <v>6683.1425000000008</v>
      </c>
      <c r="N407" s="73">
        <v>0</v>
      </c>
      <c r="O407" s="76">
        <f t="shared" si="32"/>
        <v>6683.1425000000008</v>
      </c>
    </row>
    <row r="408" spans="1:15" x14ac:dyDescent="0.25">
      <c r="A408" s="35">
        <v>2</v>
      </c>
      <c r="B408" s="36">
        <v>6</v>
      </c>
      <c r="C408" s="36">
        <v>1</v>
      </c>
      <c r="D408" s="36">
        <v>9</v>
      </c>
      <c r="E408" s="36"/>
      <c r="F408" s="47" t="s">
        <v>333</v>
      </c>
      <c r="G408" s="20">
        <f>+G409</f>
        <v>0</v>
      </c>
      <c r="H408" s="20">
        <f>+H409</f>
        <v>0</v>
      </c>
      <c r="I408" s="20">
        <f>+I409</f>
        <v>0</v>
      </c>
      <c r="J408" s="20">
        <f t="shared" si="30"/>
        <v>0</v>
      </c>
      <c r="K408" s="83">
        <f>+K409</f>
        <v>0</v>
      </c>
      <c r="L408" s="88">
        <f t="shared" si="33"/>
        <v>0</v>
      </c>
      <c r="M408" s="90">
        <f t="shared" si="31"/>
        <v>0</v>
      </c>
      <c r="N408" s="72">
        <f>N409</f>
        <v>0</v>
      </c>
      <c r="O408" s="76">
        <f t="shared" si="32"/>
        <v>0</v>
      </c>
    </row>
    <row r="409" spans="1:15" ht="22.5" customHeight="1" x14ac:dyDescent="0.25">
      <c r="A409" s="38">
        <v>2</v>
      </c>
      <c r="B409" s="39">
        <v>6</v>
      </c>
      <c r="C409" s="39">
        <v>1</v>
      </c>
      <c r="D409" s="39">
        <v>9</v>
      </c>
      <c r="E409" s="39" t="s">
        <v>48</v>
      </c>
      <c r="F409" s="43" t="s">
        <v>333</v>
      </c>
      <c r="G409" s="22"/>
      <c r="H409" s="19">
        <f>VLOOKUP(F409,[1]PPNE4!F$23:N$531,9,FALSE)</f>
        <v>0</v>
      </c>
      <c r="I409" s="22"/>
      <c r="J409" s="20">
        <f t="shared" si="30"/>
        <v>0</v>
      </c>
      <c r="K409" s="81">
        <f>SUBTOTAL(9,G409:I409)</f>
        <v>0</v>
      </c>
      <c r="L409" s="88">
        <f t="shared" si="33"/>
        <v>0</v>
      </c>
      <c r="M409" s="90">
        <f t="shared" si="31"/>
        <v>0</v>
      </c>
      <c r="N409" s="73">
        <v>0</v>
      </c>
      <c r="O409" s="76">
        <f t="shared" si="32"/>
        <v>0</v>
      </c>
    </row>
    <row r="410" spans="1:15" x14ac:dyDescent="0.25">
      <c r="A410" s="32">
        <v>2</v>
      </c>
      <c r="B410" s="33">
        <v>6</v>
      </c>
      <c r="C410" s="33">
        <v>2</v>
      </c>
      <c r="D410" s="33"/>
      <c r="E410" s="33"/>
      <c r="F410" s="34" t="s">
        <v>334</v>
      </c>
      <c r="G410" s="17">
        <v>0</v>
      </c>
      <c r="H410" s="17">
        <v>3000000</v>
      </c>
      <c r="I410" s="17">
        <v>0</v>
      </c>
      <c r="J410" s="20">
        <f t="shared" si="30"/>
        <v>0</v>
      </c>
      <c r="K410" s="79">
        <v>3000000</v>
      </c>
      <c r="L410" s="88">
        <f t="shared" si="33"/>
        <v>0.42880300765850482</v>
      </c>
      <c r="M410" s="90">
        <f t="shared" si="31"/>
        <v>250000</v>
      </c>
      <c r="N410" s="72">
        <f>N411+N413+N415+N417</f>
        <v>0</v>
      </c>
      <c r="O410" s="76">
        <f t="shared" si="32"/>
        <v>250000</v>
      </c>
    </row>
    <row r="411" spans="1:15" x14ac:dyDescent="0.25">
      <c r="A411" s="35">
        <v>2</v>
      </c>
      <c r="B411" s="36">
        <v>6</v>
      </c>
      <c r="C411" s="36">
        <v>2</v>
      </c>
      <c r="D411" s="36">
        <v>1</v>
      </c>
      <c r="E411" s="36"/>
      <c r="F411" s="47" t="s">
        <v>335</v>
      </c>
      <c r="G411" s="20">
        <f>+G412</f>
        <v>0</v>
      </c>
      <c r="H411" s="20">
        <f>+H412</f>
        <v>3000000</v>
      </c>
      <c r="I411" s="20">
        <f>+I412</f>
        <v>0</v>
      </c>
      <c r="J411" s="20">
        <f t="shared" si="30"/>
        <v>0</v>
      </c>
      <c r="K411" s="83">
        <f>+K412</f>
        <v>3000000</v>
      </c>
      <c r="L411" s="88">
        <f t="shared" si="33"/>
        <v>0.42880300765850482</v>
      </c>
      <c r="M411" s="90">
        <f t="shared" si="31"/>
        <v>250000</v>
      </c>
      <c r="N411" s="72">
        <f>N412</f>
        <v>0</v>
      </c>
      <c r="O411" s="76">
        <f t="shared" si="32"/>
        <v>250000</v>
      </c>
    </row>
    <row r="412" spans="1:15" x14ac:dyDescent="0.25">
      <c r="A412" s="48">
        <v>2</v>
      </c>
      <c r="B412" s="39">
        <v>6</v>
      </c>
      <c r="C412" s="39">
        <v>2</v>
      </c>
      <c r="D412" s="39">
        <v>1</v>
      </c>
      <c r="E412" s="39" t="s">
        <v>48</v>
      </c>
      <c r="F412" s="43" t="s">
        <v>335</v>
      </c>
      <c r="G412" s="22"/>
      <c r="H412" s="19">
        <f>VLOOKUP(F412,[1]PPNE4!F$23:N$1531,9,FALSE)</f>
        <v>3000000</v>
      </c>
      <c r="I412" s="22"/>
      <c r="J412" s="20">
        <f t="shared" si="30"/>
        <v>0</v>
      </c>
      <c r="K412" s="81">
        <f>SUBTOTAL(9,G412:I412)</f>
        <v>3000000</v>
      </c>
      <c r="L412" s="88">
        <f t="shared" si="33"/>
        <v>0.42880300765850482</v>
      </c>
      <c r="M412" s="90">
        <f t="shared" si="31"/>
        <v>250000</v>
      </c>
      <c r="N412" s="73">
        <v>0</v>
      </c>
      <c r="O412" s="76">
        <f t="shared" si="32"/>
        <v>250000</v>
      </c>
    </row>
    <row r="413" spans="1:15" x14ac:dyDescent="0.25">
      <c r="A413" s="52">
        <v>2</v>
      </c>
      <c r="B413" s="36">
        <v>6</v>
      </c>
      <c r="C413" s="36">
        <v>2</v>
      </c>
      <c r="D413" s="36">
        <v>2</v>
      </c>
      <c r="E413" s="36"/>
      <c r="F413" s="62" t="s">
        <v>336</v>
      </c>
      <c r="G413" s="18">
        <v>0</v>
      </c>
      <c r="H413" s="18">
        <v>0</v>
      </c>
      <c r="I413" s="18">
        <v>0</v>
      </c>
      <c r="J413" s="20">
        <f t="shared" si="30"/>
        <v>0</v>
      </c>
      <c r="K413" s="80">
        <v>0</v>
      </c>
      <c r="L413" s="88">
        <f t="shared" si="33"/>
        <v>0</v>
      </c>
      <c r="M413" s="90">
        <f t="shared" si="31"/>
        <v>0</v>
      </c>
      <c r="N413" s="72">
        <f>N414</f>
        <v>0</v>
      </c>
      <c r="O413" s="76">
        <f t="shared" si="32"/>
        <v>0</v>
      </c>
    </row>
    <row r="414" spans="1:15" x14ac:dyDescent="0.25">
      <c r="A414" s="48">
        <v>2</v>
      </c>
      <c r="B414" s="39">
        <v>6</v>
      </c>
      <c r="C414" s="39">
        <v>2</v>
      </c>
      <c r="D414" s="39">
        <v>2</v>
      </c>
      <c r="E414" s="39" t="s">
        <v>48</v>
      </c>
      <c r="F414" s="43" t="s">
        <v>336</v>
      </c>
      <c r="G414" s="22"/>
      <c r="H414" s="19">
        <f>VLOOKUP(F414,[1]PPNE4!F$23:N$531,9,FALSE)</f>
        <v>0</v>
      </c>
      <c r="I414" s="19"/>
      <c r="J414" s="20">
        <f t="shared" si="30"/>
        <v>0</v>
      </c>
      <c r="K414" s="81">
        <f>SUBTOTAL(9,G414:I414)</f>
        <v>0</v>
      </c>
      <c r="L414" s="88">
        <f t="shared" si="33"/>
        <v>0</v>
      </c>
      <c r="M414" s="90">
        <f t="shared" si="31"/>
        <v>0</v>
      </c>
      <c r="N414" s="73">
        <v>0</v>
      </c>
      <c r="O414" s="76">
        <f t="shared" si="32"/>
        <v>0</v>
      </c>
    </row>
    <row r="415" spans="1:15" x14ac:dyDescent="0.25">
      <c r="A415" s="35">
        <v>2</v>
      </c>
      <c r="B415" s="36">
        <v>6</v>
      </c>
      <c r="C415" s="36">
        <v>2</v>
      </c>
      <c r="D415" s="36">
        <v>3</v>
      </c>
      <c r="E415" s="36"/>
      <c r="F415" s="47" t="s">
        <v>337</v>
      </c>
      <c r="G415" s="20">
        <f>+G416</f>
        <v>0</v>
      </c>
      <c r="H415" s="20">
        <f>+H416</f>
        <v>0</v>
      </c>
      <c r="I415" s="20">
        <f>+I416</f>
        <v>0</v>
      </c>
      <c r="J415" s="20">
        <f t="shared" si="30"/>
        <v>0</v>
      </c>
      <c r="K415" s="83">
        <f>+K416</f>
        <v>0</v>
      </c>
      <c r="L415" s="88">
        <f t="shared" si="33"/>
        <v>0</v>
      </c>
      <c r="M415" s="90">
        <f t="shared" si="31"/>
        <v>0</v>
      </c>
      <c r="N415" s="72">
        <f>N416</f>
        <v>0</v>
      </c>
      <c r="O415" s="76">
        <f t="shared" si="32"/>
        <v>0</v>
      </c>
    </row>
    <row r="416" spans="1:15" x14ac:dyDescent="0.25">
      <c r="A416" s="48">
        <v>2</v>
      </c>
      <c r="B416" s="39">
        <v>6</v>
      </c>
      <c r="C416" s="39">
        <v>2</v>
      </c>
      <c r="D416" s="39">
        <v>3</v>
      </c>
      <c r="E416" s="39" t="s">
        <v>48</v>
      </c>
      <c r="F416" s="43" t="s">
        <v>337</v>
      </c>
      <c r="G416" s="22"/>
      <c r="H416" s="19">
        <f>VLOOKUP(F416,[1]PPNE4!F$23:N$531,9,FALSE)</f>
        <v>0</v>
      </c>
      <c r="I416" s="22"/>
      <c r="J416" s="20">
        <f t="shared" si="30"/>
        <v>0</v>
      </c>
      <c r="K416" s="81">
        <f>SUBTOTAL(9,G416:I416)</f>
        <v>0</v>
      </c>
      <c r="L416" s="88">
        <f t="shared" si="33"/>
        <v>0</v>
      </c>
      <c r="M416" s="90">
        <f t="shared" si="31"/>
        <v>0</v>
      </c>
      <c r="N416" s="73">
        <v>0</v>
      </c>
      <c r="O416" s="76">
        <f t="shared" si="32"/>
        <v>0</v>
      </c>
    </row>
    <row r="417" spans="1:15" x14ac:dyDescent="0.25">
      <c r="A417" s="35">
        <v>2</v>
      </c>
      <c r="B417" s="36">
        <v>6</v>
      </c>
      <c r="C417" s="36">
        <v>2</v>
      </c>
      <c r="D417" s="36">
        <v>4</v>
      </c>
      <c r="E417" s="36"/>
      <c r="F417" s="47" t="s">
        <v>338</v>
      </c>
      <c r="G417" s="20">
        <f>+G418</f>
        <v>0</v>
      </c>
      <c r="H417" s="20">
        <f>+H418</f>
        <v>0</v>
      </c>
      <c r="I417" s="20">
        <f>+I418</f>
        <v>0</v>
      </c>
      <c r="J417" s="20">
        <f t="shared" si="30"/>
        <v>0</v>
      </c>
      <c r="K417" s="83">
        <f>+K418</f>
        <v>0</v>
      </c>
      <c r="L417" s="88">
        <f t="shared" si="33"/>
        <v>0</v>
      </c>
      <c r="M417" s="90">
        <f t="shared" si="31"/>
        <v>0</v>
      </c>
      <c r="N417" s="72">
        <f>N418</f>
        <v>0</v>
      </c>
      <c r="O417" s="76">
        <f t="shared" si="32"/>
        <v>0</v>
      </c>
    </row>
    <row r="418" spans="1:15" x14ac:dyDescent="0.25">
      <c r="A418" s="48">
        <v>2</v>
      </c>
      <c r="B418" s="39">
        <v>6</v>
      </c>
      <c r="C418" s="39">
        <v>2</v>
      </c>
      <c r="D418" s="39">
        <v>4</v>
      </c>
      <c r="E418" s="39" t="s">
        <v>48</v>
      </c>
      <c r="F418" s="43" t="s">
        <v>338</v>
      </c>
      <c r="G418" s="22"/>
      <c r="H418" s="19">
        <f>VLOOKUP(F418,[1]PPNE4!F$23:N$531,9,FALSE)</f>
        <v>0</v>
      </c>
      <c r="I418" s="22"/>
      <c r="J418" s="20">
        <f t="shared" si="30"/>
        <v>0</v>
      </c>
      <c r="K418" s="81">
        <f>SUBTOTAL(9,G418:I418)</f>
        <v>0</v>
      </c>
      <c r="L418" s="88">
        <f t="shared" si="33"/>
        <v>0</v>
      </c>
      <c r="M418" s="90">
        <f t="shared" si="31"/>
        <v>0</v>
      </c>
      <c r="N418" s="73">
        <v>0</v>
      </c>
      <c r="O418" s="76">
        <f t="shared" si="32"/>
        <v>0</v>
      </c>
    </row>
    <row r="419" spans="1:15" x14ac:dyDescent="0.25">
      <c r="A419" s="32">
        <v>2</v>
      </c>
      <c r="B419" s="33">
        <v>6</v>
      </c>
      <c r="C419" s="33">
        <v>3</v>
      </c>
      <c r="D419" s="33"/>
      <c r="E419" s="33"/>
      <c r="F419" s="34" t="s">
        <v>339</v>
      </c>
      <c r="G419" s="17">
        <v>0</v>
      </c>
      <c r="H419" s="17">
        <v>42104644.43</v>
      </c>
      <c r="I419" s="17">
        <v>0</v>
      </c>
      <c r="J419" s="20">
        <f t="shared" si="30"/>
        <v>0</v>
      </c>
      <c r="K419" s="79">
        <v>42104644.43</v>
      </c>
      <c r="L419" s="88">
        <f t="shared" si="33"/>
        <v>6.0181993893253045</v>
      </c>
      <c r="M419" s="90">
        <f t="shared" si="31"/>
        <v>3508720.3691666666</v>
      </c>
      <c r="N419" s="72">
        <f>N420+N422+N424+N426</f>
        <v>0</v>
      </c>
      <c r="O419" s="76">
        <f t="shared" si="32"/>
        <v>3508720.3691666666</v>
      </c>
    </row>
    <row r="420" spans="1:15" x14ac:dyDescent="0.25">
      <c r="A420" s="52">
        <v>2</v>
      </c>
      <c r="B420" s="36">
        <v>6</v>
      </c>
      <c r="C420" s="36">
        <v>3</v>
      </c>
      <c r="D420" s="36">
        <v>1</v>
      </c>
      <c r="E420" s="36"/>
      <c r="F420" s="62" t="s">
        <v>340</v>
      </c>
      <c r="G420" s="20">
        <f>+G421</f>
        <v>0</v>
      </c>
      <c r="H420" s="20">
        <f>+H421</f>
        <v>41934175.859999999</v>
      </c>
      <c r="I420" s="20">
        <f>+I421</f>
        <v>0</v>
      </c>
      <c r="J420" s="20">
        <f t="shared" si="30"/>
        <v>0</v>
      </c>
      <c r="K420" s="83">
        <f>+K421</f>
        <v>41934175.859999999</v>
      </c>
      <c r="L420" s="88">
        <f t="shared" si="33"/>
        <v>5.9938335774828895</v>
      </c>
      <c r="M420" s="90">
        <f t="shared" si="31"/>
        <v>3494514.6549999998</v>
      </c>
      <c r="N420" s="72">
        <f>N421</f>
        <v>0</v>
      </c>
      <c r="O420" s="76">
        <f t="shared" si="32"/>
        <v>3494514.6549999998</v>
      </c>
    </row>
    <row r="421" spans="1:15" x14ac:dyDescent="0.25">
      <c r="A421" s="38">
        <v>2</v>
      </c>
      <c r="B421" s="39">
        <v>6</v>
      </c>
      <c r="C421" s="39">
        <v>3</v>
      </c>
      <c r="D421" s="39">
        <v>1</v>
      </c>
      <c r="E421" s="39" t="s">
        <v>48</v>
      </c>
      <c r="F421" s="40" t="s">
        <v>340</v>
      </c>
      <c r="G421" s="22"/>
      <c r="H421" s="19">
        <f>VLOOKUP(F421,[1]PPNE4!F$23:N$1531,9,FALSE)</f>
        <v>41934175.859999999</v>
      </c>
      <c r="I421" s="22"/>
      <c r="J421" s="20">
        <f t="shared" si="30"/>
        <v>0</v>
      </c>
      <c r="K421" s="81">
        <f>SUBTOTAL(9,G421:I421)</f>
        <v>41934175.859999999</v>
      </c>
      <c r="L421" s="88">
        <f t="shared" si="33"/>
        <v>5.9938335774828895</v>
      </c>
      <c r="M421" s="90">
        <f t="shared" si="31"/>
        <v>3494514.6549999998</v>
      </c>
      <c r="N421" s="73">
        <v>0</v>
      </c>
      <c r="O421" s="76">
        <f t="shared" si="32"/>
        <v>3494514.6549999998</v>
      </c>
    </row>
    <row r="422" spans="1:15" x14ac:dyDescent="0.25">
      <c r="A422" s="35">
        <v>2</v>
      </c>
      <c r="B422" s="36">
        <v>6</v>
      </c>
      <c r="C422" s="36">
        <v>3</v>
      </c>
      <c r="D422" s="36">
        <v>2</v>
      </c>
      <c r="E422" s="36"/>
      <c r="F422" s="47" t="s">
        <v>341</v>
      </c>
      <c r="G422" s="20">
        <f>+G423</f>
        <v>0</v>
      </c>
      <c r="H422" s="20">
        <f>+H423</f>
        <v>170468.57</v>
      </c>
      <c r="I422" s="20">
        <f>+I423</f>
        <v>0</v>
      </c>
      <c r="J422" s="20">
        <f t="shared" si="30"/>
        <v>0</v>
      </c>
      <c r="K422" s="83">
        <f>+K423</f>
        <v>170468.57</v>
      </c>
      <c r="L422" s="88">
        <f t="shared" si="33"/>
        <v>2.4365811842414792E-2</v>
      </c>
      <c r="M422" s="90">
        <f t="shared" si="31"/>
        <v>14205.714166666667</v>
      </c>
      <c r="N422" s="72">
        <f>N423</f>
        <v>0</v>
      </c>
      <c r="O422" s="76">
        <f t="shared" si="32"/>
        <v>14205.714166666667</v>
      </c>
    </row>
    <row r="423" spans="1:15" x14ac:dyDescent="0.25">
      <c r="A423" s="48">
        <v>2</v>
      </c>
      <c r="B423" s="39">
        <v>6</v>
      </c>
      <c r="C423" s="39">
        <v>3</v>
      </c>
      <c r="D423" s="39">
        <v>2</v>
      </c>
      <c r="E423" s="39" t="s">
        <v>48</v>
      </c>
      <c r="F423" s="43" t="s">
        <v>341</v>
      </c>
      <c r="G423" s="22"/>
      <c r="H423" s="19">
        <f>VLOOKUP(F423,[1]PPNE4!F$23:N$1531,9,FALSE)</f>
        <v>170468.57</v>
      </c>
      <c r="I423" s="22"/>
      <c r="J423" s="20">
        <f t="shared" si="30"/>
        <v>0</v>
      </c>
      <c r="K423" s="81">
        <f>SUBTOTAL(9,G423:I423)</f>
        <v>170468.57</v>
      </c>
      <c r="L423" s="88">
        <f t="shared" si="33"/>
        <v>2.4365811842414792E-2</v>
      </c>
      <c r="M423" s="90">
        <f t="shared" si="31"/>
        <v>14205.714166666667</v>
      </c>
      <c r="N423" s="73">
        <v>0</v>
      </c>
      <c r="O423" s="76">
        <f t="shared" si="32"/>
        <v>14205.714166666667</v>
      </c>
    </row>
    <row r="424" spans="1:15" x14ac:dyDescent="0.25">
      <c r="A424" s="35">
        <v>2</v>
      </c>
      <c r="B424" s="36">
        <v>6</v>
      </c>
      <c r="C424" s="36">
        <v>3</v>
      </c>
      <c r="D424" s="36">
        <v>3</v>
      </c>
      <c r="E424" s="36"/>
      <c r="F424" s="47" t="s">
        <v>342</v>
      </c>
      <c r="G424" s="20">
        <f>+G425</f>
        <v>0</v>
      </c>
      <c r="H424" s="20">
        <f>+H425</f>
        <v>0</v>
      </c>
      <c r="I424" s="20">
        <f>+I425</f>
        <v>0</v>
      </c>
      <c r="J424" s="20">
        <f t="shared" si="30"/>
        <v>0</v>
      </c>
      <c r="K424" s="83">
        <f>+K425</f>
        <v>0</v>
      </c>
      <c r="L424" s="88">
        <f t="shared" si="33"/>
        <v>0</v>
      </c>
      <c r="M424" s="90">
        <f t="shared" si="31"/>
        <v>0</v>
      </c>
      <c r="N424" s="72">
        <f>N425</f>
        <v>0</v>
      </c>
      <c r="O424" s="76">
        <f t="shared" si="32"/>
        <v>0</v>
      </c>
    </row>
    <row r="425" spans="1:15" x14ac:dyDescent="0.25">
      <c r="A425" s="48">
        <v>2</v>
      </c>
      <c r="B425" s="39">
        <v>6</v>
      </c>
      <c r="C425" s="39">
        <v>3</v>
      </c>
      <c r="D425" s="39">
        <v>3</v>
      </c>
      <c r="E425" s="39" t="s">
        <v>48</v>
      </c>
      <c r="F425" s="43" t="s">
        <v>342</v>
      </c>
      <c r="G425" s="22"/>
      <c r="H425" s="19">
        <f>VLOOKUP(F425,[1]PPNE4!F$23:N$531,9,FALSE)</f>
        <v>0</v>
      </c>
      <c r="I425" s="22"/>
      <c r="J425" s="20">
        <f t="shared" si="30"/>
        <v>0</v>
      </c>
      <c r="K425" s="81">
        <f>SUBTOTAL(9,G425:I425)</f>
        <v>0</v>
      </c>
      <c r="L425" s="88">
        <f t="shared" si="33"/>
        <v>0</v>
      </c>
      <c r="M425" s="90">
        <f t="shared" si="31"/>
        <v>0</v>
      </c>
      <c r="N425" s="73">
        <v>0</v>
      </c>
      <c r="O425" s="76">
        <f t="shared" si="32"/>
        <v>0</v>
      </c>
    </row>
    <row r="426" spans="1:15" x14ac:dyDescent="0.25">
      <c r="A426" s="35">
        <v>2</v>
      </c>
      <c r="B426" s="36">
        <v>6</v>
      </c>
      <c r="C426" s="36">
        <v>3</v>
      </c>
      <c r="D426" s="36">
        <v>4</v>
      </c>
      <c r="E426" s="36"/>
      <c r="F426" s="47" t="s">
        <v>343</v>
      </c>
      <c r="G426" s="20">
        <f>+G427</f>
        <v>0</v>
      </c>
      <c r="H426" s="20">
        <f>+H427</f>
        <v>0</v>
      </c>
      <c r="I426" s="20">
        <f>+I427</f>
        <v>0</v>
      </c>
      <c r="J426" s="20">
        <f t="shared" si="30"/>
        <v>0</v>
      </c>
      <c r="K426" s="83">
        <f>+K427</f>
        <v>0</v>
      </c>
      <c r="L426" s="88">
        <f t="shared" si="33"/>
        <v>0</v>
      </c>
      <c r="M426" s="90">
        <f t="shared" si="31"/>
        <v>0</v>
      </c>
      <c r="N426" s="72">
        <f>N427</f>
        <v>0</v>
      </c>
      <c r="O426" s="76">
        <f t="shared" si="32"/>
        <v>0</v>
      </c>
    </row>
    <row r="427" spans="1:15" x14ac:dyDescent="0.25">
      <c r="A427" s="48">
        <v>2</v>
      </c>
      <c r="B427" s="39">
        <v>6</v>
      </c>
      <c r="C427" s="39">
        <v>3</v>
      </c>
      <c r="D427" s="39">
        <v>4</v>
      </c>
      <c r="E427" s="39" t="s">
        <v>48</v>
      </c>
      <c r="F427" s="43" t="s">
        <v>343</v>
      </c>
      <c r="G427" s="22"/>
      <c r="H427" s="19">
        <f>VLOOKUP(F427,[1]PPNE4!F$23:N$531,9,FALSE)</f>
        <v>0</v>
      </c>
      <c r="I427" s="22"/>
      <c r="J427" s="20">
        <f t="shared" si="30"/>
        <v>0</v>
      </c>
      <c r="K427" s="81">
        <f>SUBTOTAL(9,G427:I427)</f>
        <v>0</v>
      </c>
      <c r="L427" s="88">
        <f t="shared" si="33"/>
        <v>0</v>
      </c>
      <c r="M427" s="90">
        <f t="shared" si="31"/>
        <v>0</v>
      </c>
      <c r="N427" s="73">
        <v>0</v>
      </c>
      <c r="O427" s="76">
        <f t="shared" si="32"/>
        <v>0</v>
      </c>
    </row>
    <row r="428" spans="1:15" x14ac:dyDescent="0.25">
      <c r="A428" s="32">
        <v>2</v>
      </c>
      <c r="B428" s="33">
        <v>6</v>
      </c>
      <c r="C428" s="33">
        <v>4</v>
      </c>
      <c r="D428" s="33"/>
      <c r="E428" s="33"/>
      <c r="F428" s="34" t="s">
        <v>344</v>
      </c>
      <c r="G428" s="17">
        <v>0</v>
      </c>
      <c r="H428" s="17">
        <v>6398211.8599999994</v>
      </c>
      <c r="I428" s="17">
        <v>0</v>
      </c>
      <c r="J428" s="20">
        <f t="shared" si="30"/>
        <v>0</v>
      </c>
      <c r="K428" s="79">
        <v>6398211.8599999994</v>
      </c>
      <c r="L428" s="88">
        <f t="shared" si="33"/>
        <v>0.91452416306810547</v>
      </c>
      <c r="M428" s="90">
        <f t="shared" si="31"/>
        <v>533184.32166666666</v>
      </c>
      <c r="N428" s="72">
        <v>0</v>
      </c>
      <c r="O428" s="76">
        <f t="shared" si="32"/>
        <v>533184.32166666666</v>
      </c>
    </row>
    <row r="429" spans="1:15" x14ac:dyDescent="0.25">
      <c r="A429" s="35">
        <v>2</v>
      </c>
      <c r="B429" s="36">
        <v>6</v>
      </c>
      <c r="C429" s="36">
        <v>4</v>
      </c>
      <c r="D429" s="36">
        <v>1</v>
      </c>
      <c r="E429" s="36"/>
      <c r="F429" s="47" t="s">
        <v>345</v>
      </c>
      <c r="G429" s="20">
        <f>+G430</f>
        <v>0</v>
      </c>
      <c r="H429" s="20">
        <f>+H430</f>
        <v>6398211.8599999994</v>
      </c>
      <c r="I429" s="20">
        <f>+I430</f>
        <v>0</v>
      </c>
      <c r="J429" s="20">
        <f t="shared" si="30"/>
        <v>0</v>
      </c>
      <c r="K429" s="83">
        <f>+K430</f>
        <v>6398211.8599999994</v>
      </c>
      <c r="L429" s="88">
        <f t="shared" si="33"/>
        <v>0.91452416306810547</v>
      </c>
      <c r="M429" s="90">
        <f t="shared" si="31"/>
        <v>533184.32166666666</v>
      </c>
      <c r="N429" s="72">
        <f>N430</f>
        <v>0</v>
      </c>
      <c r="O429" s="76">
        <f t="shared" si="32"/>
        <v>533184.32166666666</v>
      </c>
    </row>
    <row r="430" spans="1:15" x14ac:dyDescent="0.25">
      <c r="A430" s="48">
        <v>2</v>
      </c>
      <c r="B430" s="39">
        <v>6</v>
      </c>
      <c r="C430" s="39">
        <v>4</v>
      </c>
      <c r="D430" s="39">
        <v>1</v>
      </c>
      <c r="E430" s="39" t="s">
        <v>48</v>
      </c>
      <c r="F430" s="43" t="s">
        <v>345</v>
      </c>
      <c r="G430" s="22"/>
      <c r="H430" s="19">
        <f>VLOOKUP(F430,[1]PPNE4!F$23:N$1531,9,FALSE)</f>
        <v>6398211.8599999994</v>
      </c>
      <c r="I430" s="22"/>
      <c r="J430" s="20">
        <f t="shared" si="30"/>
        <v>0</v>
      </c>
      <c r="K430" s="81">
        <f>SUBTOTAL(9,G430:I430)</f>
        <v>6398211.8599999994</v>
      </c>
      <c r="L430" s="88">
        <f t="shared" si="33"/>
        <v>0.91452416306810547</v>
      </c>
      <c r="M430" s="90">
        <f t="shared" si="31"/>
        <v>533184.32166666666</v>
      </c>
      <c r="N430" s="73">
        <v>0</v>
      </c>
      <c r="O430" s="76">
        <f t="shared" si="32"/>
        <v>533184.32166666666</v>
      </c>
    </row>
    <row r="431" spans="1:15" x14ac:dyDescent="0.25">
      <c r="A431" s="35">
        <v>2</v>
      </c>
      <c r="B431" s="36">
        <v>6</v>
      </c>
      <c r="C431" s="36">
        <v>4</v>
      </c>
      <c r="D431" s="36">
        <v>2</v>
      </c>
      <c r="E431" s="36"/>
      <c r="F431" s="47" t="s">
        <v>346</v>
      </c>
      <c r="G431" s="20">
        <f>+G432</f>
        <v>0</v>
      </c>
      <c r="H431" s="20">
        <f>+H432</f>
        <v>0</v>
      </c>
      <c r="I431" s="20">
        <f>+I432</f>
        <v>0</v>
      </c>
      <c r="J431" s="20">
        <f t="shared" si="30"/>
        <v>0</v>
      </c>
      <c r="K431" s="83">
        <f>+K432</f>
        <v>0</v>
      </c>
      <c r="L431" s="88">
        <f t="shared" si="33"/>
        <v>0</v>
      </c>
      <c r="M431" s="90">
        <f t="shared" si="31"/>
        <v>0</v>
      </c>
      <c r="N431" s="72">
        <f>N432</f>
        <v>0</v>
      </c>
      <c r="O431" s="76">
        <f t="shared" si="32"/>
        <v>0</v>
      </c>
    </row>
    <row r="432" spans="1:15" x14ac:dyDescent="0.25">
      <c r="A432" s="48">
        <v>2</v>
      </c>
      <c r="B432" s="39">
        <v>6</v>
      </c>
      <c r="C432" s="39">
        <v>4</v>
      </c>
      <c r="D432" s="39">
        <v>2</v>
      </c>
      <c r="E432" s="39" t="s">
        <v>48</v>
      </c>
      <c r="F432" s="43" t="s">
        <v>346</v>
      </c>
      <c r="G432" s="22"/>
      <c r="H432" s="19">
        <f>VLOOKUP(F432,[1]PPNE4!F$23:N$531,9,FALSE)</f>
        <v>0</v>
      </c>
      <c r="I432" s="22"/>
      <c r="J432" s="20">
        <f t="shared" si="30"/>
        <v>0</v>
      </c>
      <c r="K432" s="81">
        <f>SUBTOTAL(9,G432:I432)</f>
        <v>0</v>
      </c>
      <c r="L432" s="88">
        <f t="shared" si="33"/>
        <v>0</v>
      </c>
      <c r="M432" s="90">
        <f t="shared" si="31"/>
        <v>0</v>
      </c>
      <c r="N432" s="73">
        <v>0</v>
      </c>
      <c r="O432" s="76">
        <f t="shared" si="32"/>
        <v>0</v>
      </c>
    </row>
    <row r="433" spans="1:15" x14ac:dyDescent="0.25">
      <c r="A433" s="35">
        <v>2</v>
      </c>
      <c r="B433" s="36">
        <v>6</v>
      </c>
      <c r="C433" s="36">
        <v>4</v>
      </c>
      <c r="D433" s="36">
        <v>8</v>
      </c>
      <c r="E433" s="36"/>
      <c r="F433" s="47" t="s">
        <v>347</v>
      </c>
      <c r="G433" s="20">
        <f>+G434</f>
        <v>0</v>
      </c>
      <c r="H433" s="20">
        <f>+H434</f>
        <v>0</v>
      </c>
      <c r="I433" s="20">
        <f>+I434</f>
        <v>0</v>
      </c>
      <c r="J433" s="20">
        <f t="shared" si="30"/>
        <v>0</v>
      </c>
      <c r="K433" s="83">
        <f>+K434</f>
        <v>0</v>
      </c>
      <c r="L433" s="88">
        <f t="shared" si="33"/>
        <v>0</v>
      </c>
      <c r="M433" s="90">
        <f t="shared" si="31"/>
        <v>0</v>
      </c>
      <c r="N433" s="72">
        <f>N434</f>
        <v>0</v>
      </c>
      <c r="O433" s="76">
        <f t="shared" si="32"/>
        <v>0</v>
      </c>
    </row>
    <row r="434" spans="1:15" x14ac:dyDescent="0.25">
      <c r="A434" s="48">
        <v>2</v>
      </c>
      <c r="B434" s="39">
        <v>6</v>
      </c>
      <c r="C434" s="39">
        <v>4</v>
      </c>
      <c r="D434" s="39">
        <v>8</v>
      </c>
      <c r="E434" s="39" t="s">
        <v>48</v>
      </c>
      <c r="F434" s="43" t="s">
        <v>347</v>
      </c>
      <c r="G434" s="22"/>
      <c r="H434" s="19">
        <f>VLOOKUP(F434,[1]PPNE4!F$23:N$531,9,FALSE)</f>
        <v>0</v>
      </c>
      <c r="I434" s="19">
        <f>VLOOKUP(F434,'[2]D-PROY GASTOS '!$F$17:$N$247,9,FALSE)</f>
        <v>0</v>
      </c>
      <c r="J434" s="20">
        <f t="shared" si="30"/>
        <v>0</v>
      </c>
      <c r="K434" s="81">
        <f>SUBTOTAL(9,G434:I434)</f>
        <v>0</v>
      </c>
      <c r="L434" s="88">
        <f t="shared" si="33"/>
        <v>0</v>
      </c>
      <c r="M434" s="90">
        <f t="shared" si="31"/>
        <v>0</v>
      </c>
      <c r="N434" s="73">
        <v>0</v>
      </c>
      <c r="O434" s="76">
        <f t="shared" si="32"/>
        <v>0</v>
      </c>
    </row>
    <row r="435" spans="1:15" x14ac:dyDescent="0.25">
      <c r="A435" s="32">
        <v>2</v>
      </c>
      <c r="B435" s="33">
        <v>6</v>
      </c>
      <c r="C435" s="33">
        <v>5</v>
      </c>
      <c r="D435" s="33"/>
      <c r="E435" s="33"/>
      <c r="F435" s="34" t="s">
        <v>348</v>
      </c>
      <c r="G435" s="17">
        <v>0</v>
      </c>
      <c r="H435" s="17">
        <v>27200000</v>
      </c>
      <c r="I435" s="17">
        <v>0</v>
      </c>
      <c r="J435" s="20">
        <f t="shared" si="30"/>
        <v>0</v>
      </c>
      <c r="K435" s="79">
        <v>27200000</v>
      </c>
      <c r="L435" s="88">
        <f t="shared" si="33"/>
        <v>3.8878139361037767</v>
      </c>
      <c r="M435" s="90">
        <f t="shared" si="31"/>
        <v>2266666.6666666665</v>
      </c>
      <c r="N435" s="72">
        <f>N436+N438+N440+N442+N444+N446+N448+N448</f>
        <v>0</v>
      </c>
      <c r="O435" s="76">
        <f t="shared" si="32"/>
        <v>2266666.6666666665</v>
      </c>
    </row>
    <row r="436" spans="1:15" x14ac:dyDescent="0.25">
      <c r="A436" s="35">
        <v>2</v>
      </c>
      <c r="B436" s="36">
        <v>6</v>
      </c>
      <c r="C436" s="36">
        <v>5</v>
      </c>
      <c r="D436" s="36">
        <v>2</v>
      </c>
      <c r="E436" s="36"/>
      <c r="F436" s="47" t="s">
        <v>349</v>
      </c>
      <c r="G436" s="20">
        <f>+G437</f>
        <v>0</v>
      </c>
      <c r="H436" s="20">
        <f>+H437</f>
        <v>1200000</v>
      </c>
      <c r="I436" s="20">
        <f>+I437</f>
        <v>0</v>
      </c>
      <c r="J436" s="20">
        <f t="shared" si="30"/>
        <v>0</v>
      </c>
      <c r="K436" s="83">
        <f>+K437</f>
        <v>1200000</v>
      </c>
      <c r="L436" s="88">
        <f t="shared" si="33"/>
        <v>0.17152120306340193</v>
      </c>
      <c r="M436" s="90">
        <f t="shared" si="31"/>
        <v>100000</v>
      </c>
      <c r="N436" s="72">
        <v>0</v>
      </c>
      <c r="O436" s="76">
        <f t="shared" si="32"/>
        <v>100000</v>
      </c>
    </row>
    <row r="437" spans="1:15" x14ac:dyDescent="0.25">
      <c r="A437" s="38">
        <v>2</v>
      </c>
      <c r="B437" s="39">
        <v>6</v>
      </c>
      <c r="C437" s="39">
        <v>5</v>
      </c>
      <c r="D437" s="39">
        <v>2</v>
      </c>
      <c r="E437" s="39" t="s">
        <v>48</v>
      </c>
      <c r="F437" s="43" t="s">
        <v>349</v>
      </c>
      <c r="G437" s="22"/>
      <c r="H437" s="19">
        <f>VLOOKUP(F437,[1]PPNE4!F$23:N$1531,9,FALSE)</f>
        <v>1200000</v>
      </c>
      <c r="I437" s="22"/>
      <c r="J437" s="20">
        <f t="shared" si="30"/>
        <v>0</v>
      </c>
      <c r="K437" s="81">
        <f>SUBTOTAL(9,G437:I437)</f>
        <v>1200000</v>
      </c>
      <c r="L437" s="88">
        <f t="shared" si="33"/>
        <v>0.17152120306340193</v>
      </c>
      <c r="M437" s="90">
        <f t="shared" si="31"/>
        <v>100000</v>
      </c>
      <c r="N437" s="73">
        <v>0</v>
      </c>
      <c r="O437" s="76">
        <f t="shared" si="32"/>
        <v>100000</v>
      </c>
    </row>
    <row r="438" spans="1:15" x14ac:dyDescent="0.25">
      <c r="A438" s="35">
        <v>2</v>
      </c>
      <c r="B438" s="36">
        <v>6</v>
      </c>
      <c r="C438" s="36">
        <v>5</v>
      </c>
      <c r="D438" s="36">
        <v>3</v>
      </c>
      <c r="E438" s="36"/>
      <c r="F438" s="47" t="s">
        <v>350</v>
      </c>
      <c r="G438" s="20">
        <f>+G439</f>
        <v>0</v>
      </c>
      <c r="H438" s="20">
        <f>+H439</f>
        <v>0</v>
      </c>
      <c r="I438" s="20">
        <f>+I439</f>
        <v>0</v>
      </c>
      <c r="J438" s="20">
        <f t="shared" si="30"/>
        <v>0</v>
      </c>
      <c r="K438" s="83">
        <f>+K439</f>
        <v>0</v>
      </c>
      <c r="L438" s="88">
        <f t="shared" si="33"/>
        <v>0</v>
      </c>
      <c r="M438" s="90">
        <f t="shared" si="31"/>
        <v>0</v>
      </c>
      <c r="N438" s="72">
        <f>N439</f>
        <v>0</v>
      </c>
      <c r="O438" s="76">
        <f t="shared" si="32"/>
        <v>0</v>
      </c>
    </row>
    <row r="439" spans="1:15" x14ac:dyDescent="0.25">
      <c r="A439" s="38">
        <v>2</v>
      </c>
      <c r="B439" s="39">
        <v>6</v>
      </c>
      <c r="C439" s="39">
        <v>5</v>
      </c>
      <c r="D439" s="39">
        <v>3</v>
      </c>
      <c r="E439" s="39" t="s">
        <v>48</v>
      </c>
      <c r="F439" s="43" t="s">
        <v>350</v>
      </c>
      <c r="G439" s="22"/>
      <c r="H439" s="19">
        <f>VLOOKUP(F439,[1]PPNE4!F$23:N$531,9,FALSE)</f>
        <v>0</v>
      </c>
      <c r="I439" s="22"/>
      <c r="J439" s="20">
        <f t="shared" si="30"/>
        <v>0</v>
      </c>
      <c r="K439" s="81">
        <f>SUBTOTAL(9,G439:I439)</f>
        <v>0</v>
      </c>
      <c r="L439" s="88">
        <f t="shared" si="33"/>
        <v>0</v>
      </c>
      <c r="M439" s="90">
        <f t="shared" si="31"/>
        <v>0</v>
      </c>
      <c r="N439" s="73">
        <v>0</v>
      </c>
      <c r="O439" s="76">
        <f t="shared" si="32"/>
        <v>0</v>
      </c>
    </row>
    <row r="440" spans="1:15" x14ac:dyDescent="0.25">
      <c r="A440" s="35">
        <v>2</v>
      </c>
      <c r="B440" s="36">
        <v>6</v>
      </c>
      <c r="C440" s="36">
        <v>5</v>
      </c>
      <c r="D440" s="36">
        <v>4</v>
      </c>
      <c r="E440" s="36"/>
      <c r="F440" s="47" t="s">
        <v>351</v>
      </c>
      <c r="G440" s="20">
        <f>+G441</f>
        <v>0</v>
      </c>
      <c r="H440" s="20">
        <f>+H441</f>
        <v>20500000</v>
      </c>
      <c r="I440" s="20">
        <f>+I441</f>
        <v>0</v>
      </c>
      <c r="J440" s="20">
        <f t="shared" si="30"/>
        <v>0</v>
      </c>
      <c r="K440" s="83">
        <f>+K441</f>
        <v>20500000</v>
      </c>
      <c r="L440" s="88">
        <f t="shared" si="33"/>
        <v>2.9301538856664497</v>
      </c>
      <c r="M440" s="90">
        <f t="shared" si="31"/>
        <v>1708333.3333333333</v>
      </c>
      <c r="N440" s="72">
        <f>N441</f>
        <v>0</v>
      </c>
      <c r="O440" s="76">
        <f t="shared" si="32"/>
        <v>1708333.3333333333</v>
      </c>
    </row>
    <row r="441" spans="1:15" ht="33.75" customHeight="1" x14ac:dyDescent="0.25">
      <c r="A441" s="38">
        <v>2</v>
      </c>
      <c r="B441" s="39">
        <v>6</v>
      </c>
      <c r="C441" s="39">
        <v>5</v>
      </c>
      <c r="D441" s="39">
        <v>4</v>
      </c>
      <c r="E441" s="39" t="s">
        <v>48</v>
      </c>
      <c r="F441" s="43" t="s">
        <v>351</v>
      </c>
      <c r="G441" s="22"/>
      <c r="H441" s="19">
        <f>VLOOKUP(F441,[1]PPNE4!F$23:N$1531,9,FALSE)</f>
        <v>20500000</v>
      </c>
      <c r="I441" s="22"/>
      <c r="J441" s="20">
        <f t="shared" si="30"/>
        <v>0</v>
      </c>
      <c r="K441" s="81">
        <f>SUBTOTAL(9,G441:I441)</f>
        <v>20500000</v>
      </c>
      <c r="L441" s="88">
        <f t="shared" si="33"/>
        <v>2.9301538856664497</v>
      </c>
      <c r="M441" s="90">
        <f t="shared" si="31"/>
        <v>1708333.3333333333</v>
      </c>
      <c r="N441" s="73">
        <v>0</v>
      </c>
      <c r="O441" s="76">
        <f t="shared" si="32"/>
        <v>1708333.3333333333</v>
      </c>
    </row>
    <row r="442" spans="1:15" x14ac:dyDescent="0.25">
      <c r="A442" s="35">
        <v>2</v>
      </c>
      <c r="B442" s="36">
        <v>6</v>
      </c>
      <c r="C442" s="36">
        <v>5</v>
      </c>
      <c r="D442" s="36">
        <v>5</v>
      </c>
      <c r="E442" s="36"/>
      <c r="F442" s="47" t="s">
        <v>352</v>
      </c>
      <c r="G442" s="20">
        <f>+G443</f>
        <v>0</v>
      </c>
      <c r="H442" s="20">
        <f>+H443</f>
        <v>0</v>
      </c>
      <c r="I442" s="20">
        <f>+I443</f>
        <v>0</v>
      </c>
      <c r="J442" s="20">
        <f t="shared" si="30"/>
        <v>0</v>
      </c>
      <c r="K442" s="83">
        <f>+K443</f>
        <v>0</v>
      </c>
      <c r="L442" s="88">
        <f t="shared" si="33"/>
        <v>0</v>
      </c>
      <c r="M442" s="90">
        <f t="shared" si="31"/>
        <v>0</v>
      </c>
      <c r="N442" s="72">
        <f>N443</f>
        <v>0</v>
      </c>
      <c r="O442" s="76">
        <f t="shared" si="32"/>
        <v>0</v>
      </c>
    </row>
    <row r="443" spans="1:15" ht="22.5" customHeight="1" x14ac:dyDescent="0.25">
      <c r="A443" s="38">
        <v>2</v>
      </c>
      <c r="B443" s="39">
        <v>6</v>
      </c>
      <c r="C443" s="39">
        <v>5</v>
      </c>
      <c r="D443" s="39">
        <v>5</v>
      </c>
      <c r="E443" s="39" t="s">
        <v>48</v>
      </c>
      <c r="F443" s="43" t="s">
        <v>352</v>
      </c>
      <c r="G443" s="22"/>
      <c r="H443" s="19">
        <f>VLOOKUP(F443,[1]PPNE4!F$23:N$531,9,FALSE)</f>
        <v>0</v>
      </c>
      <c r="I443" s="22"/>
      <c r="J443" s="20">
        <f t="shared" si="30"/>
        <v>0</v>
      </c>
      <c r="K443" s="81">
        <f>SUBTOTAL(9,G443:I443)</f>
        <v>0</v>
      </c>
      <c r="L443" s="88">
        <f t="shared" si="33"/>
        <v>0</v>
      </c>
      <c r="M443" s="90">
        <f t="shared" si="31"/>
        <v>0</v>
      </c>
      <c r="N443" s="73">
        <v>0</v>
      </c>
      <c r="O443" s="76">
        <f t="shared" si="32"/>
        <v>0</v>
      </c>
    </row>
    <row r="444" spans="1:15" x14ac:dyDescent="0.25">
      <c r="A444" s="35">
        <v>2</v>
      </c>
      <c r="B444" s="36">
        <v>6</v>
      </c>
      <c r="C444" s="36">
        <v>5</v>
      </c>
      <c r="D444" s="36">
        <v>6</v>
      </c>
      <c r="E444" s="36"/>
      <c r="F444" s="47" t="s">
        <v>353</v>
      </c>
      <c r="G444" s="20">
        <f>+G445</f>
        <v>0</v>
      </c>
      <c r="H444" s="20">
        <f>+H445</f>
        <v>5500000</v>
      </c>
      <c r="I444" s="20">
        <f>+I445</f>
        <v>0</v>
      </c>
      <c r="J444" s="20">
        <f t="shared" si="30"/>
        <v>0</v>
      </c>
      <c r="K444" s="83">
        <f>+K445</f>
        <v>5500000</v>
      </c>
      <c r="L444" s="88">
        <f t="shared" si="33"/>
        <v>0.78613884737392548</v>
      </c>
      <c r="M444" s="90">
        <f t="shared" si="31"/>
        <v>458333.33333333331</v>
      </c>
      <c r="N444" s="72">
        <f>N445</f>
        <v>0</v>
      </c>
      <c r="O444" s="76">
        <f t="shared" si="32"/>
        <v>458333.33333333331</v>
      </c>
    </row>
    <row r="445" spans="1:15" ht="22.5" customHeight="1" x14ac:dyDescent="0.25">
      <c r="A445" s="38">
        <v>2</v>
      </c>
      <c r="B445" s="39">
        <v>6</v>
      </c>
      <c r="C445" s="39">
        <v>5</v>
      </c>
      <c r="D445" s="39">
        <v>6</v>
      </c>
      <c r="E445" s="39" t="s">
        <v>48</v>
      </c>
      <c r="F445" s="43" t="s">
        <v>353</v>
      </c>
      <c r="G445" s="22"/>
      <c r="H445" s="19">
        <f>VLOOKUP(F445,[1]PPNE4!F$23:N$1531,9,FALSE)</f>
        <v>5500000</v>
      </c>
      <c r="I445" s="22"/>
      <c r="J445" s="20">
        <f t="shared" si="30"/>
        <v>0</v>
      </c>
      <c r="K445" s="81">
        <f>SUBTOTAL(9,G445:I445)</f>
        <v>5500000</v>
      </c>
      <c r="L445" s="88">
        <f t="shared" si="33"/>
        <v>0.78613884737392548</v>
      </c>
      <c r="M445" s="90">
        <f t="shared" si="31"/>
        <v>458333.33333333331</v>
      </c>
      <c r="N445" s="73">
        <v>0</v>
      </c>
      <c r="O445" s="76">
        <f t="shared" si="32"/>
        <v>458333.33333333331</v>
      </c>
    </row>
    <row r="446" spans="1:15" x14ac:dyDescent="0.25">
      <c r="A446" s="35">
        <v>2</v>
      </c>
      <c r="B446" s="36">
        <v>6</v>
      </c>
      <c r="C446" s="36">
        <v>5</v>
      </c>
      <c r="D446" s="36">
        <v>7</v>
      </c>
      <c r="E446" s="36"/>
      <c r="F446" s="47" t="s">
        <v>354</v>
      </c>
      <c r="G446" s="20">
        <f>+G447</f>
        <v>0</v>
      </c>
      <c r="H446" s="20">
        <f>+H447</f>
        <v>0</v>
      </c>
      <c r="I446" s="20">
        <f>+I447</f>
        <v>0</v>
      </c>
      <c r="J446" s="20">
        <f t="shared" si="30"/>
        <v>0</v>
      </c>
      <c r="K446" s="83">
        <f>+K447</f>
        <v>0</v>
      </c>
      <c r="L446" s="88">
        <f t="shared" si="33"/>
        <v>0</v>
      </c>
      <c r="M446" s="90">
        <f t="shared" si="31"/>
        <v>0</v>
      </c>
      <c r="N446" s="72">
        <f>N447</f>
        <v>0</v>
      </c>
      <c r="O446" s="76">
        <f t="shared" si="32"/>
        <v>0</v>
      </c>
    </row>
    <row r="447" spans="1:15" ht="22.5" customHeight="1" x14ac:dyDescent="0.25">
      <c r="A447" s="38">
        <v>2</v>
      </c>
      <c r="B447" s="39">
        <v>6</v>
      </c>
      <c r="C447" s="39">
        <v>5</v>
      </c>
      <c r="D447" s="39">
        <v>7</v>
      </c>
      <c r="E447" s="39" t="s">
        <v>48</v>
      </c>
      <c r="F447" s="43" t="s">
        <v>354</v>
      </c>
      <c r="G447" s="22"/>
      <c r="H447" s="19">
        <f>VLOOKUP(F447,[1]PPNE4!F$23:N$531,9,FALSE)</f>
        <v>0</v>
      </c>
      <c r="I447" s="22"/>
      <c r="J447" s="20">
        <f t="shared" si="30"/>
        <v>0</v>
      </c>
      <c r="K447" s="81">
        <f>SUBTOTAL(9,G447:I447)</f>
        <v>0</v>
      </c>
      <c r="L447" s="88">
        <f t="shared" si="33"/>
        <v>0</v>
      </c>
      <c r="M447" s="90">
        <f t="shared" si="31"/>
        <v>0</v>
      </c>
      <c r="N447" s="73">
        <v>0</v>
      </c>
      <c r="O447" s="76">
        <f t="shared" si="32"/>
        <v>0</v>
      </c>
    </row>
    <row r="448" spans="1:15" x14ac:dyDescent="0.25">
      <c r="A448" s="35">
        <v>2</v>
      </c>
      <c r="B448" s="36">
        <v>6</v>
      </c>
      <c r="C448" s="36">
        <v>5</v>
      </c>
      <c r="D448" s="36">
        <v>8</v>
      </c>
      <c r="E448" s="36"/>
      <c r="F448" s="47" t="s">
        <v>355</v>
      </c>
      <c r="G448" s="20">
        <f>+G449</f>
        <v>0</v>
      </c>
      <c r="H448" s="20">
        <f>+H449</f>
        <v>0</v>
      </c>
      <c r="I448" s="20">
        <f>+I449</f>
        <v>0</v>
      </c>
      <c r="J448" s="20">
        <f t="shared" si="30"/>
        <v>0</v>
      </c>
      <c r="K448" s="83">
        <f>+K449</f>
        <v>0</v>
      </c>
      <c r="L448" s="88">
        <f t="shared" si="33"/>
        <v>0</v>
      </c>
      <c r="M448" s="90">
        <f t="shared" si="31"/>
        <v>0</v>
      </c>
      <c r="N448" s="72">
        <f>N449</f>
        <v>0</v>
      </c>
      <c r="O448" s="76">
        <f t="shared" si="32"/>
        <v>0</v>
      </c>
    </row>
    <row r="449" spans="1:15" x14ac:dyDescent="0.25">
      <c r="A449" s="38">
        <v>2</v>
      </c>
      <c r="B449" s="39">
        <v>6</v>
      </c>
      <c r="C449" s="39">
        <v>5</v>
      </c>
      <c r="D449" s="39">
        <v>8</v>
      </c>
      <c r="E449" s="39" t="s">
        <v>48</v>
      </c>
      <c r="F449" s="43" t="s">
        <v>355</v>
      </c>
      <c r="G449" s="22"/>
      <c r="H449" s="19">
        <f>VLOOKUP(F449,[1]PPNE4!F$23:N$531,9,FALSE)</f>
        <v>0</v>
      </c>
      <c r="I449" s="22"/>
      <c r="J449" s="20">
        <f t="shared" si="30"/>
        <v>0</v>
      </c>
      <c r="K449" s="81">
        <f>SUBTOTAL(9,G449:I449)</f>
        <v>0</v>
      </c>
      <c r="L449" s="88">
        <f t="shared" si="33"/>
        <v>0</v>
      </c>
      <c r="M449" s="90">
        <f t="shared" si="31"/>
        <v>0</v>
      </c>
      <c r="N449" s="73">
        <v>0</v>
      </c>
      <c r="O449" s="76">
        <f t="shared" si="32"/>
        <v>0</v>
      </c>
    </row>
    <row r="450" spans="1:15" x14ac:dyDescent="0.25">
      <c r="A450" s="32">
        <v>2</v>
      </c>
      <c r="B450" s="33">
        <v>6</v>
      </c>
      <c r="C450" s="33">
        <v>6</v>
      </c>
      <c r="D450" s="33"/>
      <c r="E450" s="33"/>
      <c r="F450" s="34" t="s">
        <v>52</v>
      </c>
      <c r="G450" s="17">
        <v>0</v>
      </c>
      <c r="H450" s="17">
        <v>0</v>
      </c>
      <c r="I450" s="17">
        <v>0</v>
      </c>
      <c r="J450" s="20">
        <f t="shared" si="30"/>
        <v>0</v>
      </c>
      <c r="K450" s="79">
        <v>0</v>
      </c>
      <c r="L450" s="88">
        <f t="shared" si="33"/>
        <v>0</v>
      </c>
      <c r="M450" s="90">
        <f t="shared" si="31"/>
        <v>0</v>
      </c>
      <c r="N450" s="73">
        <v>0</v>
      </c>
      <c r="O450" s="76">
        <f t="shared" si="32"/>
        <v>0</v>
      </c>
    </row>
    <row r="451" spans="1:15" x14ac:dyDescent="0.25">
      <c r="A451" s="35">
        <v>2</v>
      </c>
      <c r="B451" s="36">
        <v>6</v>
      </c>
      <c r="C451" s="36">
        <v>6</v>
      </c>
      <c r="D451" s="36">
        <v>1</v>
      </c>
      <c r="E451" s="36"/>
      <c r="F451" s="62" t="s">
        <v>53</v>
      </c>
      <c r="G451" s="18">
        <v>0</v>
      </c>
      <c r="H451" s="18">
        <v>0</v>
      </c>
      <c r="I451" s="18">
        <v>0</v>
      </c>
      <c r="J451" s="20">
        <f t="shared" si="30"/>
        <v>0</v>
      </c>
      <c r="K451" s="80">
        <v>0</v>
      </c>
      <c r="L451" s="88">
        <f t="shared" si="33"/>
        <v>0</v>
      </c>
      <c r="M451" s="90">
        <f t="shared" si="31"/>
        <v>0</v>
      </c>
      <c r="N451" s="72">
        <f>N452</f>
        <v>0</v>
      </c>
      <c r="O451" s="76">
        <f t="shared" si="32"/>
        <v>0</v>
      </c>
    </row>
    <row r="452" spans="1:15" x14ac:dyDescent="0.25">
      <c r="A452" s="38">
        <v>2</v>
      </c>
      <c r="B452" s="39">
        <v>6</v>
      </c>
      <c r="C452" s="39">
        <v>6</v>
      </c>
      <c r="D452" s="39">
        <v>1</v>
      </c>
      <c r="E452" s="39" t="s">
        <v>48</v>
      </c>
      <c r="F452" s="43" t="s">
        <v>53</v>
      </c>
      <c r="G452" s="22"/>
      <c r="H452" s="19">
        <f>VLOOKUP(F452,[1]PPNE4!F$23:N$531,9,FALSE)</f>
        <v>0</v>
      </c>
      <c r="I452" s="22"/>
      <c r="J452" s="20">
        <f t="shared" ref="J452:J508" si="34">+J453</f>
        <v>0</v>
      </c>
      <c r="K452" s="81">
        <f>SUBTOTAL(9,G452:I452)</f>
        <v>0</v>
      </c>
      <c r="L452" s="88">
        <f t="shared" si="33"/>
        <v>0</v>
      </c>
      <c r="M452" s="90">
        <f t="shared" si="31"/>
        <v>0</v>
      </c>
      <c r="N452" s="73">
        <v>0</v>
      </c>
      <c r="O452" s="76">
        <f t="shared" si="32"/>
        <v>0</v>
      </c>
    </row>
    <row r="453" spans="1:15" x14ac:dyDescent="0.25">
      <c r="A453" s="35">
        <v>2</v>
      </c>
      <c r="B453" s="36">
        <v>6</v>
      </c>
      <c r="C453" s="36">
        <v>6</v>
      </c>
      <c r="D453" s="36">
        <v>2</v>
      </c>
      <c r="E453" s="36"/>
      <c r="F453" s="62" t="s">
        <v>54</v>
      </c>
      <c r="G453" s="20">
        <f>+G454</f>
        <v>0</v>
      </c>
      <c r="H453" s="20">
        <f>+H454</f>
        <v>0</v>
      </c>
      <c r="I453" s="20">
        <f>+I454</f>
        <v>0</v>
      </c>
      <c r="J453" s="20">
        <f t="shared" si="34"/>
        <v>0</v>
      </c>
      <c r="K453" s="83">
        <f>+K454</f>
        <v>0</v>
      </c>
      <c r="L453" s="88">
        <f t="shared" si="33"/>
        <v>0</v>
      </c>
      <c r="M453" s="90">
        <f t="shared" si="31"/>
        <v>0</v>
      </c>
      <c r="N453" s="73">
        <v>0</v>
      </c>
      <c r="O453" s="76">
        <f t="shared" si="32"/>
        <v>0</v>
      </c>
    </row>
    <row r="454" spans="1:15" x14ac:dyDescent="0.25">
      <c r="A454" s="38">
        <v>2</v>
      </c>
      <c r="B454" s="39">
        <v>6</v>
      </c>
      <c r="C454" s="39">
        <v>6</v>
      </c>
      <c r="D454" s="39">
        <v>2</v>
      </c>
      <c r="E454" s="39" t="s">
        <v>48</v>
      </c>
      <c r="F454" s="43" t="s">
        <v>54</v>
      </c>
      <c r="G454" s="22"/>
      <c r="H454" s="19">
        <f>VLOOKUP(F454,[1]PPNE4!F$23:N$531,9,FALSE)</f>
        <v>0</v>
      </c>
      <c r="I454" s="22"/>
      <c r="J454" s="20">
        <f t="shared" si="34"/>
        <v>0</v>
      </c>
      <c r="K454" s="81">
        <f>SUBTOTAL(9,G454:I454)</f>
        <v>0</v>
      </c>
      <c r="L454" s="88">
        <f t="shared" si="33"/>
        <v>0</v>
      </c>
      <c r="M454" s="90">
        <f t="shared" si="31"/>
        <v>0</v>
      </c>
      <c r="N454" s="73">
        <v>0</v>
      </c>
      <c r="O454" s="76">
        <f t="shared" si="32"/>
        <v>0</v>
      </c>
    </row>
    <row r="455" spans="1:15" x14ac:dyDescent="0.25">
      <c r="A455" s="32">
        <v>2</v>
      </c>
      <c r="B455" s="33">
        <v>6</v>
      </c>
      <c r="C455" s="33">
        <v>8</v>
      </c>
      <c r="D455" s="33"/>
      <c r="E455" s="33"/>
      <c r="F455" s="34" t="s">
        <v>356</v>
      </c>
      <c r="G455" s="17">
        <v>0</v>
      </c>
      <c r="H455" s="17">
        <v>513747.21</v>
      </c>
      <c r="I455" s="17">
        <v>0</v>
      </c>
      <c r="J455" s="20">
        <f t="shared" si="34"/>
        <v>0</v>
      </c>
      <c r="K455" s="79">
        <v>513747.21</v>
      </c>
      <c r="L455" s="88">
        <f t="shared" si="33"/>
        <v>7.3432116274721834E-2</v>
      </c>
      <c r="M455" s="90">
        <f t="shared" si="31"/>
        <v>42812.267500000002</v>
      </c>
      <c r="N455" s="73">
        <v>0</v>
      </c>
      <c r="O455" s="76">
        <f t="shared" si="32"/>
        <v>42812.267500000002</v>
      </c>
    </row>
    <row r="456" spans="1:15" x14ac:dyDescent="0.25">
      <c r="A456" s="35">
        <v>2</v>
      </c>
      <c r="B456" s="36">
        <v>6</v>
      </c>
      <c r="C456" s="36">
        <v>8</v>
      </c>
      <c r="D456" s="36">
        <v>1</v>
      </c>
      <c r="E456" s="36"/>
      <c r="F456" s="47" t="s">
        <v>357</v>
      </c>
      <c r="G456" s="20">
        <f>+G457</f>
        <v>0</v>
      </c>
      <c r="H456" s="20">
        <f>+H457</f>
        <v>513747.21</v>
      </c>
      <c r="I456" s="20">
        <f>+I457</f>
        <v>0</v>
      </c>
      <c r="J456" s="20">
        <f t="shared" si="34"/>
        <v>0</v>
      </c>
      <c r="K456" s="83">
        <f>+K457</f>
        <v>513747.21</v>
      </c>
      <c r="L456" s="88">
        <f t="shared" si="33"/>
        <v>7.3432116274721834E-2</v>
      </c>
      <c r="M456" s="90">
        <f t="shared" si="31"/>
        <v>42812.267500000002</v>
      </c>
      <c r="N456" s="73">
        <v>0</v>
      </c>
      <c r="O456" s="76">
        <f t="shared" si="32"/>
        <v>42812.267500000002</v>
      </c>
    </row>
    <row r="457" spans="1:15" x14ac:dyDescent="0.25">
      <c r="A457" s="38">
        <v>2</v>
      </c>
      <c r="B457" s="39">
        <v>6</v>
      </c>
      <c r="C457" s="39">
        <v>8</v>
      </c>
      <c r="D457" s="39">
        <v>1</v>
      </c>
      <c r="E457" s="39" t="s">
        <v>48</v>
      </c>
      <c r="F457" s="43" t="s">
        <v>357</v>
      </c>
      <c r="G457" s="22"/>
      <c r="H457" s="19">
        <f>VLOOKUP(F457,[1]PPNE4!F$23:N$1531,9,FALSE)</f>
        <v>513747.21</v>
      </c>
      <c r="I457" s="22"/>
      <c r="J457" s="20">
        <f t="shared" si="34"/>
        <v>0</v>
      </c>
      <c r="K457" s="81">
        <f>SUBTOTAL(9,G457:I457)</f>
        <v>513747.21</v>
      </c>
      <c r="L457" s="88">
        <f t="shared" si="33"/>
        <v>7.3432116274721834E-2</v>
      </c>
      <c r="M457" s="90">
        <f t="shared" si="31"/>
        <v>42812.267500000002</v>
      </c>
      <c r="N457" s="73">
        <v>0</v>
      </c>
      <c r="O457" s="76">
        <f t="shared" si="32"/>
        <v>42812.267500000002</v>
      </c>
    </row>
    <row r="458" spans="1:15" x14ac:dyDescent="0.25">
      <c r="A458" s="35">
        <v>2</v>
      </c>
      <c r="B458" s="36">
        <v>6</v>
      </c>
      <c r="C458" s="36">
        <v>8</v>
      </c>
      <c r="D458" s="36">
        <v>3</v>
      </c>
      <c r="E458" s="36"/>
      <c r="F458" s="47" t="s">
        <v>358</v>
      </c>
      <c r="G458" s="20">
        <f>+G459+G460</f>
        <v>0</v>
      </c>
      <c r="H458" s="20">
        <f>+H459+H460</f>
        <v>0</v>
      </c>
      <c r="I458" s="20">
        <f>+I459+I460</f>
        <v>0</v>
      </c>
      <c r="J458" s="20">
        <f t="shared" si="34"/>
        <v>0</v>
      </c>
      <c r="K458" s="83">
        <f>+K459+K460</f>
        <v>0</v>
      </c>
      <c r="L458" s="88">
        <f t="shared" si="33"/>
        <v>0</v>
      </c>
      <c r="M458" s="90">
        <f t="shared" si="31"/>
        <v>0</v>
      </c>
      <c r="N458" s="73">
        <v>0</v>
      </c>
      <c r="O458" s="76">
        <f t="shared" si="32"/>
        <v>0</v>
      </c>
    </row>
    <row r="459" spans="1:15" x14ac:dyDescent="0.25">
      <c r="A459" s="48">
        <v>2</v>
      </c>
      <c r="B459" s="39">
        <v>6</v>
      </c>
      <c r="C459" s="39">
        <v>8</v>
      </c>
      <c r="D459" s="39">
        <v>3</v>
      </c>
      <c r="E459" s="39" t="s">
        <v>48</v>
      </c>
      <c r="F459" s="43" t="s">
        <v>359</v>
      </c>
      <c r="G459" s="19"/>
      <c r="H459" s="19">
        <f>VLOOKUP(F459,[1]PPNE4!F$23:N$531,9,FALSE)</f>
        <v>0</v>
      </c>
      <c r="I459" s="19"/>
      <c r="J459" s="20">
        <f t="shared" si="34"/>
        <v>0</v>
      </c>
      <c r="K459" s="81">
        <f>SUBTOTAL(9,G459:I459)</f>
        <v>0</v>
      </c>
      <c r="L459" s="88">
        <f t="shared" si="33"/>
        <v>0</v>
      </c>
      <c r="M459" s="90">
        <f t="shared" si="31"/>
        <v>0</v>
      </c>
      <c r="N459" s="73">
        <v>0</v>
      </c>
      <c r="O459" s="76">
        <f t="shared" si="32"/>
        <v>0</v>
      </c>
    </row>
    <row r="460" spans="1:15" x14ac:dyDescent="0.25">
      <c r="A460" s="48">
        <v>2</v>
      </c>
      <c r="B460" s="39">
        <v>6</v>
      </c>
      <c r="C460" s="39">
        <v>8</v>
      </c>
      <c r="D460" s="39">
        <v>3</v>
      </c>
      <c r="E460" s="39" t="s">
        <v>63</v>
      </c>
      <c r="F460" s="43" t="s">
        <v>360</v>
      </c>
      <c r="G460" s="22"/>
      <c r="H460" s="19">
        <f>VLOOKUP(F460,[1]PPNE4!F$23:N$531,9,FALSE)</f>
        <v>0</v>
      </c>
      <c r="I460" s="22"/>
      <c r="J460" s="20">
        <f t="shared" si="34"/>
        <v>0</v>
      </c>
      <c r="K460" s="81">
        <f>SUBTOTAL(9,G460:I460)</f>
        <v>0</v>
      </c>
      <c r="L460" s="88">
        <f t="shared" si="33"/>
        <v>0</v>
      </c>
      <c r="M460" s="90">
        <f t="shared" si="31"/>
        <v>0</v>
      </c>
      <c r="N460" s="73">
        <v>0</v>
      </c>
      <c r="O460" s="76">
        <f t="shared" si="32"/>
        <v>0</v>
      </c>
    </row>
    <row r="461" spans="1:15" x14ac:dyDescent="0.25">
      <c r="A461" s="35">
        <v>2</v>
      </c>
      <c r="B461" s="36">
        <v>6</v>
      </c>
      <c r="C461" s="36">
        <v>8</v>
      </c>
      <c r="D461" s="36">
        <v>5</v>
      </c>
      <c r="E461" s="36"/>
      <c r="F461" s="47" t="s">
        <v>361</v>
      </c>
      <c r="G461" s="20">
        <f>+G462</f>
        <v>0</v>
      </c>
      <c r="H461" s="20">
        <f>+H462</f>
        <v>0</v>
      </c>
      <c r="I461" s="20">
        <f>+I462</f>
        <v>0</v>
      </c>
      <c r="J461" s="20">
        <f t="shared" si="34"/>
        <v>0</v>
      </c>
      <c r="K461" s="83">
        <f>+K462</f>
        <v>0</v>
      </c>
      <c r="L461" s="88">
        <f t="shared" si="33"/>
        <v>0</v>
      </c>
      <c r="M461" s="90">
        <f t="shared" si="31"/>
        <v>0</v>
      </c>
      <c r="N461" s="73">
        <v>0</v>
      </c>
      <c r="O461" s="76">
        <f t="shared" si="32"/>
        <v>0</v>
      </c>
    </row>
    <row r="462" spans="1:15" x14ac:dyDescent="0.25">
      <c r="A462" s="48">
        <v>2</v>
      </c>
      <c r="B462" s="39">
        <v>6</v>
      </c>
      <c r="C462" s="39">
        <v>8</v>
      </c>
      <c r="D462" s="39">
        <v>5</v>
      </c>
      <c r="E462" s="39" t="s">
        <v>48</v>
      </c>
      <c r="F462" s="43" t="s">
        <v>361</v>
      </c>
      <c r="G462" s="22"/>
      <c r="H462" s="19">
        <f>VLOOKUP(F462,[1]PPNE4!F$23:N$531,9,FALSE)</f>
        <v>0</v>
      </c>
      <c r="I462" s="22"/>
      <c r="J462" s="20">
        <f t="shared" si="34"/>
        <v>0</v>
      </c>
      <c r="K462" s="81">
        <f>SUBTOTAL(9,G462:I462)</f>
        <v>0</v>
      </c>
      <c r="L462" s="88">
        <f t="shared" si="33"/>
        <v>0</v>
      </c>
      <c r="M462" s="90">
        <f t="shared" si="31"/>
        <v>0</v>
      </c>
      <c r="N462" s="73">
        <v>0</v>
      </c>
      <c r="O462" s="76">
        <f t="shared" si="32"/>
        <v>0</v>
      </c>
    </row>
    <row r="463" spans="1:15" x14ac:dyDescent="0.25">
      <c r="A463" s="35">
        <v>2</v>
      </c>
      <c r="B463" s="36">
        <v>6</v>
      </c>
      <c r="C463" s="36">
        <v>8</v>
      </c>
      <c r="D463" s="36">
        <v>6</v>
      </c>
      <c r="E463" s="36"/>
      <c r="F463" s="47" t="s">
        <v>362</v>
      </c>
      <c r="G463" s="20">
        <f>+G464</f>
        <v>0</v>
      </c>
      <c r="H463" s="20">
        <f>+H464</f>
        <v>0</v>
      </c>
      <c r="I463" s="20">
        <f>+I464</f>
        <v>0</v>
      </c>
      <c r="J463" s="20">
        <f t="shared" si="34"/>
        <v>0</v>
      </c>
      <c r="K463" s="83">
        <f>+K464</f>
        <v>0</v>
      </c>
      <c r="L463" s="88">
        <f t="shared" si="33"/>
        <v>0</v>
      </c>
      <c r="M463" s="90">
        <f t="shared" ref="M463:M509" si="35">K463/12</f>
        <v>0</v>
      </c>
      <c r="N463" s="73">
        <v>0</v>
      </c>
      <c r="O463" s="76">
        <f t="shared" ref="O463:O511" si="36">M463-N463</f>
        <v>0</v>
      </c>
    </row>
    <row r="464" spans="1:15" x14ac:dyDescent="0.25">
      <c r="A464" s="48">
        <v>2</v>
      </c>
      <c r="B464" s="39">
        <v>6</v>
      </c>
      <c r="C464" s="39">
        <v>8</v>
      </c>
      <c r="D464" s="39">
        <v>6</v>
      </c>
      <c r="E464" s="39" t="s">
        <v>48</v>
      </c>
      <c r="F464" s="43" t="s">
        <v>362</v>
      </c>
      <c r="G464" s="22"/>
      <c r="H464" s="19">
        <f>VLOOKUP(F464,[1]PPNE4!F$23:N$531,9,FALSE)</f>
        <v>0</v>
      </c>
      <c r="I464" s="22"/>
      <c r="J464" s="20">
        <f t="shared" si="34"/>
        <v>0</v>
      </c>
      <c r="K464" s="81">
        <f>SUBTOTAL(9,G464:I464)</f>
        <v>0</v>
      </c>
      <c r="L464" s="88">
        <f t="shared" ref="L464:L511" si="37">IFERROR(K464/$K$14*100,"0.00")</f>
        <v>0</v>
      </c>
      <c r="M464" s="90">
        <f t="shared" si="35"/>
        <v>0</v>
      </c>
      <c r="N464" s="73">
        <v>0</v>
      </c>
      <c r="O464" s="76">
        <f t="shared" si="36"/>
        <v>0</v>
      </c>
    </row>
    <row r="465" spans="1:15" x14ac:dyDescent="0.25">
      <c r="A465" s="52">
        <v>2</v>
      </c>
      <c r="B465" s="36">
        <v>6</v>
      </c>
      <c r="C465" s="36">
        <v>8</v>
      </c>
      <c r="D465" s="36">
        <v>7</v>
      </c>
      <c r="E465" s="36"/>
      <c r="F465" s="62" t="s">
        <v>363</v>
      </c>
      <c r="G465" s="20">
        <f>+G466</f>
        <v>0</v>
      </c>
      <c r="H465" s="20">
        <f>+H466</f>
        <v>0</v>
      </c>
      <c r="I465" s="20">
        <f>+I466</f>
        <v>0</v>
      </c>
      <c r="J465" s="20">
        <f t="shared" si="34"/>
        <v>0</v>
      </c>
      <c r="K465" s="83">
        <f>+K466</f>
        <v>0</v>
      </c>
      <c r="L465" s="88">
        <f t="shared" si="37"/>
        <v>0</v>
      </c>
      <c r="M465" s="90">
        <f t="shared" si="35"/>
        <v>0</v>
      </c>
      <c r="N465" s="73">
        <v>0</v>
      </c>
      <c r="O465" s="76">
        <f t="shared" si="36"/>
        <v>0</v>
      </c>
    </row>
    <row r="466" spans="1:15" x14ac:dyDescent="0.25">
      <c r="A466" s="48">
        <v>2</v>
      </c>
      <c r="B466" s="39">
        <v>6</v>
      </c>
      <c r="C466" s="39">
        <v>8</v>
      </c>
      <c r="D466" s="39">
        <v>7</v>
      </c>
      <c r="E466" s="39" t="s">
        <v>48</v>
      </c>
      <c r="F466" s="43" t="s">
        <v>363</v>
      </c>
      <c r="G466" s="22"/>
      <c r="H466" s="19">
        <f>VLOOKUP(F466,[1]PPNE4!F$23:N$531,9,FALSE)</f>
        <v>0</v>
      </c>
      <c r="I466" s="22"/>
      <c r="J466" s="20">
        <f t="shared" si="34"/>
        <v>0</v>
      </c>
      <c r="K466" s="81">
        <f>SUBTOTAL(9,G466:I466)</f>
        <v>0</v>
      </c>
      <c r="L466" s="88">
        <f t="shared" si="37"/>
        <v>0</v>
      </c>
      <c r="M466" s="90">
        <f t="shared" si="35"/>
        <v>0</v>
      </c>
      <c r="N466" s="73">
        <v>0</v>
      </c>
      <c r="O466" s="76">
        <f t="shared" si="36"/>
        <v>0</v>
      </c>
    </row>
    <row r="467" spans="1:15" ht="22.5" customHeight="1" x14ac:dyDescent="0.25">
      <c r="A467" s="35">
        <v>2</v>
      </c>
      <c r="B467" s="36">
        <v>6</v>
      </c>
      <c r="C467" s="36">
        <v>8</v>
      </c>
      <c r="D467" s="36">
        <v>8</v>
      </c>
      <c r="E467" s="36"/>
      <c r="F467" s="62" t="s">
        <v>364</v>
      </c>
      <c r="G467" s="20">
        <f>+G468+G469+G470+G471</f>
        <v>0</v>
      </c>
      <c r="H467" s="20">
        <f>+H468+H469+H470+H471</f>
        <v>0</v>
      </c>
      <c r="I467" s="20">
        <f>+I468+I469+I470+I471</f>
        <v>0</v>
      </c>
      <c r="J467" s="20">
        <f t="shared" si="34"/>
        <v>0</v>
      </c>
      <c r="K467" s="83">
        <f>+K468+K469+K470+K471</f>
        <v>0</v>
      </c>
      <c r="L467" s="88">
        <f t="shared" si="37"/>
        <v>0</v>
      </c>
      <c r="M467" s="90">
        <f t="shared" si="35"/>
        <v>0</v>
      </c>
      <c r="N467" s="73">
        <v>0</v>
      </c>
      <c r="O467" s="76">
        <f t="shared" si="36"/>
        <v>0</v>
      </c>
    </row>
    <row r="468" spans="1:15" x14ac:dyDescent="0.25">
      <c r="A468" s="48">
        <v>2</v>
      </c>
      <c r="B468" s="39">
        <v>6</v>
      </c>
      <c r="C468" s="39">
        <v>8</v>
      </c>
      <c r="D468" s="39">
        <v>8</v>
      </c>
      <c r="E468" s="39" t="s">
        <v>48</v>
      </c>
      <c r="F468" s="43" t="s">
        <v>365</v>
      </c>
      <c r="G468" s="19"/>
      <c r="H468" s="19">
        <f>VLOOKUP(F468,[1]PPNE4!F$23:N$531,9,FALSE)</f>
        <v>0</v>
      </c>
      <c r="I468" s="19"/>
      <c r="J468" s="20">
        <f t="shared" si="34"/>
        <v>0</v>
      </c>
      <c r="K468" s="81">
        <f>SUBTOTAL(9,G468:I468)</f>
        <v>0</v>
      </c>
      <c r="L468" s="88">
        <f t="shared" si="37"/>
        <v>0</v>
      </c>
      <c r="M468" s="90">
        <f t="shared" si="35"/>
        <v>0</v>
      </c>
      <c r="N468" s="73">
        <v>0</v>
      </c>
      <c r="O468" s="76">
        <f t="shared" si="36"/>
        <v>0</v>
      </c>
    </row>
    <row r="469" spans="1:15" x14ac:dyDescent="0.25">
      <c r="A469" s="48">
        <v>2</v>
      </c>
      <c r="B469" s="39">
        <v>6</v>
      </c>
      <c r="C469" s="39">
        <v>8</v>
      </c>
      <c r="D469" s="39">
        <v>8</v>
      </c>
      <c r="E469" s="39" t="s">
        <v>63</v>
      </c>
      <c r="F469" s="43" t="s">
        <v>366</v>
      </c>
      <c r="G469" s="19"/>
      <c r="H469" s="19">
        <f>VLOOKUP(F469,[1]PPNE4!F$23:N$531,9,FALSE)</f>
        <v>0</v>
      </c>
      <c r="I469" s="19"/>
      <c r="J469" s="20">
        <f t="shared" si="34"/>
        <v>0</v>
      </c>
      <c r="K469" s="81">
        <f>SUBTOTAL(9,G469:I469)</f>
        <v>0</v>
      </c>
      <c r="L469" s="88">
        <f t="shared" si="37"/>
        <v>0</v>
      </c>
      <c r="M469" s="90">
        <f t="shared" si="35"/>
        <v>0</v>
      </c>
      <c r="N469" s="73">
        <v>0</v>
      </c>
      <c r="O469" s="76">
        <f t="shared" si="36"/>
        <v>0</v>
      </c>
    </row>
    <row r="470" spans="1:15" x14ac:dyDescent="0.25">
      <c r="A470" s="48">
        <v>2</v>
      </c>
      <c r="B470" s="39">
        <v>6</v>
      </c>
      <c r="C470" s="39">
        <v>8</v>
      </c>
      <c r="D470" s="39">
        <v>8</v>
      </c>
      <c r="E470" s="39" t="s">
        <v>65</v>
      </c>
      <c r="F470" s="43" t="s">
        <v>367</v>
      </c>
      <c r="G470" s="19"/>
      <c r="H470" s="19">
        <f>VLOOKUP(F470,[1]PPNE4!F$23:N$531,9,FALSE)</f>
        <v>0</v>
      </c>
      <c r="I470" s="19"/>
      <c r="J470" s="20">
        <f t="shared" si="34"/>
        <v>0</v>
      </c>
      <c r="K470" s="81">
        <f>SUBTOTAL(9,G470:I470)</f>
        <v>0</v>
      </c>
      <c r="L470" s="88">
        <f t="shared" si="37"/>
        <v>0</v>
      </c>
      <c r="M470" s="90">
        <f t="shared" si="35"/>
        <v>0</v>
      </c>
      <c r="N470" s="73">
        <v>0</v>
      </c>
      <c r="O470" s="76">
        <f t="shared" si="36"/>
        <v>0</v>
      </c>
    </row>
    <row r="471" spans="1:15" x14ac:dyDescent="0.25">
      <c r="A471" s="48">
        <v>2</v>
      </c>
      <c r="B471" s="39">
        <v>6</v>
      </c>
      <c r="C471" s="39">
        <v>8</v>
      </c>
      <c r="D471" s="39">
        <v>8</v>
      </c>
      <c r="E471" s="39" t="s">
        <v>67</v>
      </c>
      <c r="F471" s="43" t="s">
        <v>368</v>
      </c>
      <c r="G471" s="22"/>
      <c r="H471" s="19">
        <f>VLOOKUP(F471,[1]PPNE4!F$23:N$531,9,FALSE)</f>
        <v>0</v>
      </c>
      <c r="I471" s="22"/>
      <c r="J471" s="20">
        <f t="shared" si="34"/>
        <v>0</v>
      </c>
      <c r="K471" s="81">
        <f>SUBTOTAL(9,G471:I471)</f>
        <v>0</v>
      </c>
      <c r="L471" s="88">
        <f t="shared" si="37"/>
        <v>0</v>
      </c>
      <c r="M471" s="90">
        <f t="shared" si="35"/>
        <v>0</v>
      </c>
      <c r="N471" s="73">
        <v>0</v>
      </c>
      <c r="O471" s="76">
        <f t="shared" si="36"/>
        <v>0</v>
      </c>
    </row>
    <row r="472" spans="1:15" x14ac:dyDescent="0.25">
      <c r="A472" s="35">
        <v>2</v>
      </c>
      <c r="B472" s="36">
        <v>6</v>
      </c>
      <c r="C472" s="36">
        <v>8</v>
      </c>
      <c r="D472" s="36">
        <v>9</v>
      </c>
      <c r="E472" s="36"/>
      <c r="F472" s="62" t="s">
        <v>369</v>
      </c>
      <c r="G472" s="20">
        <f>+G473</f>
        <v>0</v>
      </c>
      <c r="H472" s="20">
        <f>+H473</f>
        <v>0</v>
      </c>
      <c r="I472" s="20">
        <f>+I473</f>
        <v>0</v>
      </c>
      <c r="J472" s="20">
        <f t="shared" si="34"/>
        <v>0</v>
      </c>
      <c r="K472" s="83">
        <f>+K473</f>
        <v>0</v>
      </c>
      <c r="L472" s="88">
        <f t="shared" si="37"/>
        <v>0</v>
      </c>
      <c r="M472" s="90">
        <f t="shared" si="35"/>
        <v>0</v>
      </c>
      <c r="N472" s="73">
        <v>0</v>
      </c>
      <c r="O472" s="76">
        <f t="shared" si="36"/>
        <v>0</v>
      </c>
    </row>
    <row r="473" spans="1:15" x14ac:dyDescent="0.25">
      <c r="A473" s="48">
        <v>2</v>
      </c>
      <c r="B473" s="39">
        <v>6</v>
      </c>
      <c r="C473" s="39">
        <v>8</v>
      </c>
      <c r="D473" s="39">
        <v>9</v>
      </c>
      <c r="E473" s="39" t="s">
        <v>48</v>
      </c>
      <c r="F473" s="43" t="s">
        <v>369</v>
      </c>
      <c r="G473" s="22"/>
      <c r="H473" s="19">
        <f>VLOOKUP(F473,[1]PPNE4!F$23:N$531,9,FALSE)</f>
        <v>0</v>
      </c>
      <c r="I473" s="22"/>
      <c r="J473" s="20">
        <f t="shared" si="34"/>
        <v>0</v>
      </c>
      <c r="K473" s="81">
        <f>SUBTOTAL(9,G473:I473)</f>
        <v>0</v>
      </c>
      <c r="L473" s="88">
        <f t="shared" si="37"/>
        <v>0</v>
      </c>
      <c r="M473" s="90">
        <f t="shared" si="35"/>
        <v>0</v>
      </c>
      <c r="N473" s="73">
        <v>0</v>
      </c>
      <c r="O473" s="76">
        <f t="shared" si="36"/>
        <v>0</v>
      </c>
    </row>
    <row r="474" spans="1:15" x14ac:dyDescent="0.25">
      <c r="A474" s="32">
        <v>2</v>
      </c>
      <c r="B474" s="33">
        <v>6</v>
      </c>
      <c r="C474" s="33">
        <v>9</v>
      </c>
      <c r="D474" s="33"/>
      <c r="E474" s="33"/>
      <c r="F474" s="34" t="s">
        <v>55</v>
      </c>
      <c r="G474" s="17">
        <v>0</v>
      </c>
      <c r="H474" s="17">
        <v>0</v>
      </c>
      <c r="I474" s="17">
        <v>0</v>
      </c>
      <c r="J474" s="20">
        <f t="shared" si="34"/>
        <v>0</v>
      </c>
      <c r="K474" s="79">
        <v>0</v>
      </c>
      <c r="L474" s="88">
        <f t="shared" si="37"/>
        <v>0</v>
      </c>
      <c r="M474" s="90">
        <f t="shared" si="35"/>
        <v>0</v>
      </c>
      <c r="N474" s="73">
        <v>0</v>
      </c>
      <c r="O474" s="76">
        <f t="shared" si="36"/>
        <v>0</v>
      </c>
    </row>
    <row r="475" spans="1:15" x14ac:dyDescent="0.25">
      <c r="A475" s="52">
        <v>2</v>
      </c>
      <c r="B475" s="36">
        <v>6</v>
      </c>
      <c r="C475" s="36">
        <v>9</v>
      </c>
      <c r="D475" s="36">
        <v>1</v>
      </c>
      <c r="E475" s="36"/>
      <c r="F475" s="62" t="s">
        <v>56</v>
      </c>
      <c r="G475" s="18">
        <v>0</v>
      </c>
      <c r="H475" s="18">
        <v>0</v>
      </c>
      <c r="I475" s="18">
        <v>0</v>
      </c>
      <c r="J475" s="20">
        <f t="shared" si="34"/>
        <v>0</v>
      </c>
      <c r="K475" s="80">
        <v>0</v>
      </c>
      <c r="L475" s="88">
        <f t="shared" si="37"/>
        <v>0</v>
      </c>
      <c r="M475" s="90">
        <f t="shared" si="35"/>
        <v>0</v>
      </c>
      <c r="N475" s="73">
        <v>0</v>
      </c>
      <c r="O475" s="76">
        <f t="shared" si="36"/>
        <v>0</v>
      </c>
    </row>
    <row r="476" spans="1:15" x14ac:dyDescent="0.25">
      <c r="A476" s="48">
        <v>2</v>
      </c>
      <c r="B476" s="39">
        <v>6</v>
      </c>
      <c r="C476" s="39">
        <v>9</v>
      </c>
      <c r="D476" s="39">
        <v>1</v>
      </c>
      <c r="E476" s="39" t="s">
        <v>48</v>
      </c>
      <c r="F476" s="43" t="s">
        <v>56</v>
      </c>
      <c r="G476" s="22"/>
      <c r="H476" s="19">
        <f>VLOOKUP(F476,[1]PPNE4!F$23:N$531,9,FALSE)</f>
        <v>0</v>
      </c>
      <c r="I476" s="22"/>
      <c r="J476" s="20">
        <f t="shared" si="34"/>
        <v>0</v>
      </c>
      <c r="K476" s="81">
        <f>SUBTOTAL(9,G476:I476)</f>
        <v>0</v>
      </c>
      <c r="L476" s="88">
        <f t="shared" si="37"/>
        <v>0</v>
      </c>
      <c r="M476" s="90">
        <f t="shared" si="35"/>
        <v>0</v>
      </c>
      <c r="N476" s="73">
        <v>0</v>
      </c>
      <c r="O476" s="76">
        <f t="shared" si="36"/>
        <v>0</v>
      </c>
    </row>
    <row r="477" spans="1:15" x14ac:dyDescent="0.25">
      <c r="A477" s="52">
        <v>2</v>
      </c>
      <c r="B477" s="36">
        <v>6</v>
      </c>
      <c r="C477" s="36">
        <v>9</v>
      </c>
      <c r="D477" s="36">
        <v>2</v>
      </c>
      <c r="E477" s="36"/>
      <c r="F477" s="62" t="s">
        <v>57</v>
      </c>
      <c r="G477" s="18">
        <v>0</v>
      </c>
      <c r="H477" s="18">
        <v>0</v>
      </c>
      <c r="I477" s="18">
        <v>0</v>
      </c>
      <c r="J477" s="20">
        <f t="shared" si="34"/>
        <v>0</v>
      </c>
      <c r="K477" s="80">
        <v>0</v>
      </c>
      <c r="L477" s="88">
        <f t="shared" si="37"/>
        <v>0</v>
      </c>
      <c r="M477" s="90">
        <f t="shared" si="35"/>
        <v>0</v>
      </c>
      <c r="N477" s="73">
        <v>0</v>
      </c>
      <c r="O477" s="76">
        <f t="shared" si="36"/>
        <v>0</v>
      </c>
    </row>
    <row r="478" spans="1:15" x14ac:dyDescent="0.25">
      <c r="A478" s="48">
        <v>2</v>
      </c>
      <c r="B478" s="39">
        <v>6</v>
      </c>
      <c r="C478" s="39">
        <v>9</v>
      </c>
      <c r="D478" s="39">
        <v>2</v>
      </c>
      <c r="E478" s="39" t="s">
        <v>48</v>
      </c>
      <c r="F478" s="43" t="s">
        <v>57</v>
      </c>
      <c r="G478" s="22"/>
      <c r="H478" s="19">
        <f>VLOOKUP(F478,[1]PPNE4!F$23:N$531,9,FALSE)</f>
        <v>0</v>
      </c>
      <c r="I478" s="22"/>
      <c r="J478" s="20">
        <f t="shared" si="34"/>
        <v>0</v>
      </c>
      <c r="K478" s="81">
        <f>SUBTOTAL(9,G478:I478)</f>
        <v>0</v>
      </c>
      <c r="L478" s="88">
        <f t="shared" si="37"/>
        <v>0</v>
      </c>
      <c r="M478" s="90">
        <f t="shared" si="35"/>
        <v>0</v>
      </c>
      <c r="N478" s="73">
        <v>0</v>
      </c>
      <c r="O478" s="76">
        <f t="shared" si="36"/>
        <v>0</v>
      </c>
    </row>
    <row r="479" spans="1:15" x14ac:dyDescent="0.25">
      <c r="A479" s="52">
        <v>2</v>
      </c>
      <c r="B479" s="36">
        <v>6</v>
      </c>
      <c r="C479" s="36">
        <v>9</v>
      </c>
      <c r="D479" s="36">
        <v>9</v>
      </c>
      <c r="E479" s="36"/>
      <c r="F479" s="62" t="s">
        <v>58</v>
      </c>
      <c r="G479" s="18">
        <v>0</v>
      </c>
      <c r="H479" s="18">
        <v>0</v>
      </c>
      <c r="I479" s="18">
        <v>0</v>
      </c>
      <c r="J479" s="20">
        <f t="shared" si="34"/>
        <v>0</v>
      </c>
      <c r="K479" s="80">
        <v>0</v>
      </c>
      <c r="L479" s="88">
        <f t="shared" si="37"/>
        <v>0</v>
      </c>
      <c r="M479" s="90">
        <f t="shared" si="35"/>
        <v>0</v>
      </c>
      <c r="N479" s="73">
        <v>0</v>
      </c>
      <c r="O479" s="76">
        <f t="shared" si="36"/>
        <v>0</v>
      </c>
    </row>
    <row r="480" spans="1:15" x14ac:dyDescent="0.25">
      <c r="A480" s="48">
        <v>2</v>
      </c>
      <c r="B480" s="39">
        <v>6</v>
      </c>
      <c r="C480" s="39">
        <v>9</v>
      </c>
      <c r="D480" s="39">
        <v>9</v>
      </c>
      <c r="E480" s="39" t="s">
        <v>48</v>
      </c>
      <c r="F480" s="43" t="s">
        <v>58</v>
      </c>
      <c r="G480" s="22"/>
      <c r="H480" s="19">
        <f>VLOOKUP(F480,[1]PPNE4!F$23:N$531,9,FALSE)</f>
        <v>0</v>
      </c>
      <c r="I480" s="22"/>
      <c r="J480" s="20">
        <f t="shared" si="34"/>
        <v>0</v>
      </c>
      <c r="K480" s="81">
        <f>SUBTOTAL(9,G480:I480)</f>
        <v>0</v>
      </c>
      <c r="L480" s="88">
        <f t="shared" si="37"/>
        <v>0</v>
      </c>
      <c r="M480" s="90">
        <f t="shared" si="35"/>
        <v>0</v>
      </c>
      <c r="N480" s="73">
        <v>0</v>
      </c>
      <c r="O480" s="76">
        <f t="shared" si="36"/>
        <v>0</v>
      </c>
    </row>
    <row r="481" spans="1:15" x14ac:dyDescent="0.25">
      <c r="A481" s="16">
        <v>2</v>
      </c>
      <c r="B481" s="16">
        <v>7</v>
      </c>
      <c r="C481" s="16"/>
      <c r="D481" s="16"/>
      <c r="E481" s="16"/>
      <c r="F481" s="16" t="s">
        <v>370</v>
      </c>
      <c r="G481" s="16">
        <v>0</v>
      </c>
      <c r="H481" s="16">
        <v>2614957.25</v>
      </c>
      <c r="I481" s="16">
        <v>0</v>
      </c>
      <c r="J481" s="16">
        <f t="shared" si="34"/>
        <v>0</v>
      </c>
      <c r="K481" s="78">
        <v>2614957.25</v>
      </c>
      <c r="L481" s="87">
        <f t="shared" si="37"/>
        <v>0.37376717789947089</v>
      </c>
      <c r="M481" s="87">
        <f t="shared" si="35"/>
        <v>217913.10416666666</v>
      </c>
      <c r="N481" s="87">
        <v>0</v>
      </c>
      <c r="O481" s="75">
        <f t="shared" si="36"/>
        <v>217913.10416666666</v>
      </c>
    </row>
    <row r="482" spans="1:15" x14ac:dyDescent="0.25">
      <c r="A482" s="32">
        <v>2</v>
      </c>
      <c r="B482" s="33">
        <v>7</v>
      </c>
      <c r="C482" s="33">
        <v>1</v>
      </c>
      <c r="D482" s="33"/>
      <c r="E482" s="33"/>
      <c r="F482" s="34" t="s">
        <v>371</v>
      </c>
      <c r="G482" s="17">
        <v>0</v>
      </c>
      <c r="H482" s="17">
        <v>0</v>
      </c>
      <c r="I482" s="17">
        <v>0</v>
      </c>
      <c r="J482" s="20">
        <f t="shared" si="34"/>
        <v>0</v>
      </c>
      <c r="K482" s="79">
        <v>0</v>
      </c>
      <c r="L482" s="88">
        <f t="shared" si="37"/>
        <v>0</v>
      </c>
      <c r="M482" s="90">
        <f t="shared" si="35"/>
        <v>0</v>
      </c>
      <c r="N482" s="73">
        <v>0</v>
      </c>
      <c r="O482" s="76">
        <f t="shared" si="36"/>
        <v>0</v>
      </c>
    </row>
    <row r="483" spans="1:15" x14ac:dyDescent="0.25">
      <c r="A483" s="35">
        <v>2</v>
      </c>
      <c r="B483" s="36">
        <v>7</v>
      </c>
      <c r="C483" s="36">
        <v>1</v>
      </c>
      <c r="D483" s="36">
        <v>1</v>
      </c>
      <c r="E483" s="36"/>
      <c r="F483" s="47" t="s">
        <v>372</v>
      </c>
      <c r="G483" s="20">
        <f>+G484</f>
        <v>0</v>
      </c>
      <c r="H483" s="20">
        <f>+H484</f>
        <v>0</v>
      </c>
      <c r="I483" s="20">
        <f>+I484</f>
        <v>0</v>
      </c>
      <c r="J483" s="20">
        <f t="shared" si="34"/>
        <v>0</v>
      </c>
      <c r="K483" s="83">
        <f>+K484</f>
        <v>0</v>
      </c>
      <c r="L483" s="88">
        <f t="shared" si="37"/>
        <v>0</v>
      </c>
      <c r="M483" s="90">
        <f t="shared" si="35"/>
        <v>0</v>
      </c>
      <c r="N483" s="73">
        <v>0</v>
      </c>
      <c r="O483" s="76">
        <f t="shared" si="36"/>
        <v>0</v>
      </c>
    </row>
    <row r="484" spans="1:15" x14ac:dyDescent="0.25">
      <c r="A484" s="48">
        <v>2</v>
      </c>
      <c r="B484" s="39">
        <v>7</v>
      </c>
      <c r="C484" s="39">
        <v>1</v>
      </c>
      <c r="D484" s="39">
        <v>1</v>
      </c>
      <c r="E484" s="39" t="s">
        <v>48</v>
      </c>
      <c r="F484" s="43" t="s">
        <v>372</v>
      </c>
      <c r="G484" s="22"/>
      <c r="H484" s="19">
        <f>VLOOKUP(F484,[1]PPNE4!F$23:N$531,9,FALSE)</f>
        <v>0</v>
      </c>
      <c r="I484" s="22"/>
      <c r="J484" s="20">
        <f t="shared" si="34"/>
        <v>0</v>
      </c>
      <c r="K484" s="81">
        <f>SUBTOTAL(9,G484:I484)</f>
        <v>0</v>
      </c>
      <c r="L484" s="88">
        <f t="shared" si="37"/>
        <v>0</v>
      </c>
      <c r="M484" s="90">
        <f t="shared" si="35"/>
        <v>0</v>
      </c>
      <c r="N484" s="73">
        <v>0</v>
      </c>
      <c r="O484" s="76">
        <f t="shared" si="36"/>
        <v>0</v>
      </c>
    </row>
    <row r="485" spans="1:15" x14ac:dyDescent="0.25">
      <c r="A485" s="35">
        <v>2</v>
      </c>
      <c r="B485" s="36">
        <v>7</v>
      </c>
      <c r="C485" s="36">
        <v>1</v>
      </c>
      <c r="D485" s="36">
        <v>2</v>
      </c>
      <c r="E485" s="36"/>
      <c r="F485" s="47" t="s">
        <v>373</v>
      </c>
      <c r="G485" s="20">
        <f>+G486</f>
        <v>0</v>
      </c>
      <c r="H485" s="20">
        <f>+H486</f>
        <v>0</v>
      </c>
      <c r="I485" s="20">
        <f>+I486</f>
        <v>0</v>
      </c>
      <c r="J485" s="20">
        <f t="shared" si="34"/>
        <v>0</v>
      </c>
      <c r="K485" s="83">
        <f>+K486</f>
        <v>0</v>
      </c>
      <c r="L485" s="88">
        <f t="shared" si="37"/>
        <v>0</v>
      </c>
      <c r="M485" s="90">
        <f t="shared" si="35"/>
        <v>0</v>
      </c>
      <c r="N485" s="73">
        <v>0</v>
      </c>
      <c r="O485" s="76">
        <f t="shared" si="36"/>
        <v>0</v>
      </c>
    </row>
    <row r="486" spans="1:15" x14ac:dyDescent="0.25">
      <c r="A486" s="48">
        <v>2</v>
      </c>
      <c r="B486" s="39">
        <v>7</v>
      </c>
      <c r="C486" s="39">
        <v>1</v>
      </c>
      <c r="D486" s="39">
        <v>2</v>
      </c>
      <c r="E486" s="39" t="s">
        <v>48</v>
      </c>
      <c r="F486" s="43" t="s">
        <v>373</v>
      </c>
      <c r="G486" s="22"/>
      <c r="H486" s="19">
        <f>VLOOKUP(F486,[1]PPNE4!F$23:N$531,9,FALSE)</f>
        <v>0</v>
      </c>
      <c r="I486" s="22"/>
      <c r="J486" s="20">
        <f t="shared" si="34"/>
        <v>0</v>
      </c>
      <c r="K486" s="81">
        <f>SUBTOTAL(9,G486:I486)</f>
        <v>0</v>
      </c>
      <c r="L486" s="88">
        <f t="shared" si="37"/>
        <v>0</v>
      </c>
      <c r="M486" s="90">
        <f t="shared" si="35"/>
        <v>0</v>
      </c>
      <c r="N486" s="73">
        <v>0</v>
      </c>
      <c r="O486" s="76">
        <f t="shared" si="36"/>
        <v>0</v>
      </c>
    </row>
    <row r="487" spans="1:15" x14ac:dyDescent="0.25">
      <c r="A487" s="35">
        <v>2</v>
      </c>
      <c r="B487" s="36">
        <v>7</v>
      </c>
      <c r="C487" s="36">
        <v>1</v>
      </c>
      <c r="D487" s="36">
        <v>3</v>
      </c>
      <c r="E487" s="36"/>
      <c r="F487" s="47" t="s">
        <v>374</v>
      </c>
      <c r="G487" s="20">
        <f>+G488</f>
        <v>0</v>
      </c>
      <c r="H487" s="20">
        <f>+H488</f>
        <v>0</v>
      </c>
      <c r="I487" s="20">
        <f>+I488</f>
        <v>0</v>
      </c>
      <c r="J487" s="20">
        <f t="shared" si="34"/>
        <v>0</v>
      </c>
      <c r="K487" s="83">
        <f>+K488</f>
        <v>0</v>
      </c>
      <c r="L487" s="88">
        <f t="shared" si="37"/>
        <v>0</v>
      </c>
      <c r="M487" s="90">
        <f t="shared" si="35"/>
        <v>0</v>
      </c>
      <c r="N487" s="73">
        <v>0</v>
      </c>
      <c r="O487" s="76">
        <f t="shared" si="36"/>
        <v>0</v>
      </c>
    </row>
    <row r="488" spans="1:15" ht="22.5" customHeight="1" x14ac:dyDescent="0.25">
      <c r="A488" s="48">
        <v>2</v>
      </c>
      <c r="B488" s="39">
        <v>7</v>
      </c>
      <c r="C488" s="39">
        <v>1</v>
      </c>
      <c r="D488" s="39">
        <v>3</v>
      </c>
      <c r="E488" s="39" t="s">
        <v>48</v>
      </c>
      <c r="F488" s="43" t="s">
        <v>374</v>
      </c>
      <c r="G488" s="22"/>
      <c r="H488" s="19">
        <f>VLOOKUP(F488,[1]PPNE4!F$23:N$531,9,FALSE)</f>
        <v>0</v>
      </c>
      <c r="I488" s="22"/>
      <c r="J488" s="20">
        <f t="shared" si="34"/>
        <v>0</v>
      </c>
      <c r="K488" s="81">
        <f>SUBTOTAL(9,G488:I488)</f>
        <v>0</v>
      </c>
      <c r="L488" s="88">
        <f t="shared" si="37"/>
        <v>0</v>
      </c>
      <c r="M488" s="90">
        <f t="shared" si="35"/>
        <v>0</v>
      </c>
      <c r="N488" s="73">
        <v>0</v>
      </c>
      <c r="O488" s="76">
        <f t="shared" si="36"/>
        <v>0</v>
      </c>
    </row>
    <row r="489" spans="1:15" x14ac:dyDescent="0.25">
      <c r="A489" s="35">
        <v>2</v>
      </c>
      <c r="B489" s="36">
        <v>7</v>
      </c>
      <c r="C489" s="36">
        <v>1</v>
      </c>
      <c r="D489" s="36">
        <v>4</v>
      </c>
      <c r="E489" s="36"/>
      <c r="F489" s="47" t="s">
        <v>375</v>
      </c>
      <c r="G489" s="20">
        <f>+G490</f>
        <v>0</v>
      </c>
      <c r="H489" s="20">
        <f>+H490</f>
        <v>0</v>
      </c>
      <c r="I489" s="20">
        <f>+I490</f>
        <v>0</v>
      </c>
      <c r="J489" s="20">
        <f t="shared" si="34"/>
        <v>0</v>
      </c>
      <c r="K489" s="83">
        <f>+K490</f>
        <v>0</v>
      </c>
      <c r="L489" s="88">
        <f t="shared" si="37"/>
        <v>0</v>
      </c>
      <c r="M489" s="90">
        <f t="shared" si="35"/>
        <v>0</v>
      </c>
      <c r="N489" s="73">
        <v>0</v>
      </c>
      <c r="O489" s="76">
        <f t="shared" si="36"/>
        <v>0</v>
      </c>
    </row>
    <row r="490" spans="1:15" x14ac:dyDescent="0.25">
      <c r="A490" s="48">
        <v>2</v>
      </c>
      <c r="B490" s="39">
        <v>7</v>
      </c>
      <c r="C490" s="39">
        <v>1</v>
      </c>
      <c r="D490" s="39">
        <v>4</v>
      </c>
      <c r="E490" s="39" t="s">
        <v>48</v>
      </c>
      <c r="F490" s="43" t="s">
        <v>375</v>
      </c>
      <c r="G490" s="22"/>
      <c r="H490" s="19">
        <f>VLOOKUP(F490,[1]PPNE4!F$23:N$531,9,FALSE)</f>
        <v>0</v>
      </c>
      <c r="I490" s="22"/>
      <c r="J490" s="20">
        <f t="shared" si="34"/>
        <v>0</v>
      </c>
      <c r="K490" s="81">
        <f>SUBTOTAL(9,G490:I490)</f>
        <v>0</v>
      </c>
      <c r="L490" s="88">
        <f t="shared" si="37"/>
        <v>0</v>
      </c>
      <c r="M490" s="90">
        <f t="shared" si="35"/>
        <v>0</v>
      </c>
      <c r="N490" s="73">
        <v>0</v>
      </c>
      <c r="O490" s="76">
        <f t="shared" si="36"/>
        <v>0</v>
      </c>
    </row>
    <row r="491" spans="1:15" x14ac:dyDescent="0.25">
      <c r="A491" s="52">
        <v>2</v>
      </c>
      <c r="B491" s="36">
        <v>7</v>
      </c>
      <c r="C491" s="36">
        <v>1</v>
      </c>
      <c r="D491" s="36">
        <v>5</v>
      </c>
      <c r="E491" s="36"/>
      <c r="F491" s="62" t="s">
        <v>376</v>
      </c>
      <c r="G491" s="20">
        <f>+G492</f>
        <v>0</v>
      </c>
      <c r="H491" s="20">
        <f>+H492</f>
        <v>0</v>
      </c>
      <c r="I491" s="20">
        <f>+I492</f>
        <v>0</v>
      </c>
      <c r="J491" s="20">
        <f t="shared" si="34"/>
        <v>0</v>
      </c>
      <c r="K491" s="83">
        <f>+K492</f>
        <v>0</v>
      </c>
      <c r="L491" s="88">
        <f t="shared" si="37"/>
        <v>0</v>
      </c>
      <c r="M491" s="90">
        <f t="shared" si="35"/>
        <v>0</v>
      </c>
      <c r="N491" s="73">
        <v>0</v>
      </c>
      <c r="O491" s="76">
        <f t="shared" si="36"/>
        <v>0</v>
      </c>
    </row>
    <row r="492" spans="1:15" ht="22.5" customHeight="1" x14ac:dyDescent="0.25">
      <c r="A492" s="48">
        <v>2</v>
      </c>
      <c r="B492" s="39">
        <v>7</v>
      </c>
      <c r="C492" s="39">
        <v>1</v>
      </c>
      <c r="D492" s="39">
        <v>5</v>
      </c>
      <c r="E492" s="39" t="s">
        <v>48</v>
      </c>
      <c r="F492" s="43" t="s">
        <v>376</v>
      </c>
      <c r="G492" s="22"/>
      <c r="H492" s="19">
        <f>VLOOKUP(F492,[1]PPNE4!F$23:N$531,9,FALSE)</f>
        <v>0</v>
      </c>
      <c r="I492" s="22"/>
      <c r="J492" s="20">
        <f t="shared" si="34"/>
        <v>0</v>
      </c>
      <c r="K492" s="81">
        <f>SUBTOTAL(9,G492:I492)</f>
        <v>0</v>
      </c>
      <c r="L492" s="88">
        <f t="shared" si="37"/>
        <v>0</v>
      </c>
      <c r="M492" s="90">
        <f t="shared" si="35"/>
        <v>0</v>
      </c>
      <c r="N492" s="73">
        <v>0</v>
      </c>
      <c r="O492" s="76">
        <f t="shared" si="36"/>
        <v>0</v>
      </c>
    </row>
    <row r="493" spans="1:15" x14ac:dyDescent="0.25">
      <c r="A493" s="32">
        <v>2</v>
      </c>
      <c r="B493" s="33">
        <v>7</v>
      </c>
      <c r="C493" s="33">
        <v>2</v>
      </c>
      <c r="D493" s="33"/>
      <c r="E493" s="33"/>
      <c r="F493" s="34" t="s">
        <v>377</v>
      </c>
      <c r="G493" s="17">
        <v>0</v>
      </c>
      <c r="H493" s="17">
        <v>2614957.25</v>
      </c>
      <c r="I493" s="17">
        <v>0</v>
      </c>
      <c r="J493" s="20">
        <f t="shared" si="34"/>
        <v>0</v>
      </c>
      <c r="K493" s="79">
        <v>2614957.25</v>
      </c>
      <c r="L493" s="88">
        <f t="shared" si="37"/>
        <v>0.37376717789947089</v>
      </c>
      <c r="M493" s="90">
        <f t="shared" si="35"/>
        <v>217913.10416666666</v>
      </c>
      <c r="N493" s="73">
        <v>0</v>
      </c>
      <c r="O493" s="76">
        <f t="shared" si="36"/>
        <v>217913.10416666666</v>
      </c>
    </row>
    <row r="494" spans="1:15" x14ac:dyDescent="0.25">
      <c r="A494" s="35">
        <v>2</v>
      </c>
      <c r="B494" s="36">
        <v>7</v>
      </c>
      <c r="C494" s="36">
        <v>2</v>
      </c>
      <c r="D494" s="36">
        <v>1</v>
      </c>
      <c r="E494" s="36"/>
      <c r="F494" s="47" t="s">
        <v>378</v>
      </c>
      <c r="G494" s="20">
        <f>+G495</f>
        <v>0</v>
      </c>
      <c r="H494" s="20">
        <f>+H495</f>
        <v>2614957.25</v>
      </c>
      <c r="I494" s="20">
        <f>+I495</f>
        <v>0</v>
      </c>
      <c r="J494" s="20">
        <f t="shared" si="34"/>
        <v>0</v>
      </c>
      <c r="K494" s="83">
        <f>+K495</f>
        <v>2614957.25</v>
      </c>
      <c r="L494" s="88">
        <f t="shared" si="37"/>
        <v>0.37376717789947089</v>
      </c>
      <c r="M494" s="90">
        <f t="shared" si="35"/>
        <v>217913.10416666666</v>
      </c>
      <c r="N494" s="73">
        <v>0</v>
      </c>
      <c r="O494" s="76">
        <f t="shared" si="36"/>
        <v>217913.10416666666</v>
      </c>
    </row>
    <row r="495" spans="1:15" x14ac:dyDescent="0.25">
      <c r="A495" s="48">
        <v>2</v>
      </c>
      <c r="B495" s="39">
        <v>7</v>
      </c>
      <c r="C495" s="39">
        <v>2</v>
      </c>
      <c r="D495" s="39">
        <v>1</v>
      </c>
      <c r="E495" s="39" t="s">
        <v>48</v>
      </c>
      <c r="F495" s="43" t="s">
        <v>378</v>
      </c>
      <c r="G495" s="22"/>
      <c r="H495" s="19">
        <f>VLOOKUP(F495,[1]PPNE4!F$23:N$1531,9,FALSE)</f>
        <v>2614957.25</v>
      </c>
      <c r="I495" s="22"/>
      <c r="J495" s="20">
        <f t="shared" si="34"/>
        <v>0</v>
      </c>
      <c r="K495" s="81">
        <f>SUBTOTAL(9,G495:I495)</f>
        <v>2614957.25</v>
      </c>
      <c r="L495" s="88">
        <f>IFERROR(K495/$K$14*100,"0.00")</f>
        <v>0.37376717789947089</v>
      </c>
      <c r="M495" s="90">
        <f t="shared" si="35"/>
        <v>217913.10416666666</v>
      </c>
      <c r="N495" s="73">
        <v>0</v>
      </c>
      <c r="O495" s="76">
        <f t="shared" si="36"/>
        <v>217913.10416666666</v>
      </c>
    </row>
    <row r="496" spans="1:15" x14ac:dyDescent="0.25">
      <c r="A496" s="35">
        <v>2</v>
      </c>
      <c r="B496" s="36">
        <v>7</v>
      </c>
      <c r="C496" s="36">
        <v>2</v>
      </c>
      <c r="D496" s="36">
        <v>2</v>
      </c>
      <c r="E496" s="36"/>
      <c r="F496" s="47" t="s">
        <v>379</v>
      </c>
      <c r="G496" s="20">
        <f>+G497</f>
        <v>0</v>
      </c>
      <c r="H496" s="20">
        <f>+H497</f>
        <v>0</v>
      </c>
      <c r="I496" s="20">
        <f>+I497</f>
        <v>0</v>
      </c>
      <c r="J496" s="20">
        <f t="shared" si="34"/>
        <v>0</v>
      </c>
      <c r="K496" s="83">
        <f>+K497</f>
        <v>0</v>
      </c>
      <c r="L496" s="88">
        <f t="shared" si="37"/>
        <v>0</v>
      </c>
      <c r="M496" s="90">
        <f t="shared" si="35"/>
        <v>0</v>
      </c>
      <c r="N496" s="73">
        <v>0</v>
      </c>
      <c r="O496" s="76">
        <f t="shared" si="36"/>
        <v>0</v>
      </c>
    </row>
    <row r="497" spans="1:15" x14ac:dyDescent="0.25">
      <c r="A497" s="48">
        <v>2</v>
      </c>
      <c r="B497" s="39">
        <v>7</v>
      </c>
      <c r="C497" s="39">
        <v>2</v>
      </c>
      <c r="D497" s="39">
        <v>2</v>
      </c>
      <c r="E497" s="39" t="s">
        <v>48</v>
      </c>
      <c r="F497" s="43" t="s">
        <v>379</v>
      </c>
      <c r="G497" s="22"/>
      <c r="H497" s="19">
        <f>VLOOKUP(F497,[1]PPNE4!F$23:N$531,9,FALSE)</f>
        <v>0</v>
      </c>
      <c r="I497" s="22"/>
      <c r="J497" s="20">
        <f t="shared" si="34"/>
        <v>0</v>
      </c>
      <c r="K497" s="81">
        <f>SUBTOTAL(9,G497:I497)</f>
        <v>0</v>
      </c>
      <c r="L497" s="88">
        <f t="shared" si="37"/>
        <v>0</v>
      </c>
      <c r="M497" s="90">
        <f t="shared" si="35"/>
        <v>0</v>
      </c>
      <c r="N497" s="73">
        <v>0</v>
      </c>
      <c r="O497" s="76">
        <f t="shared" si="36"/>
        <v>0</v>
      </c>
    </row>
    <row r="498" spans="1:15" x14ac:dyDescent="0.25">
      <c r="A498" s="35">
        <v>2</v>
      </c>
      <c r="B498" s="36">
        <v>7</v>
      </c>
      <c r="C498" s="36">
        <v>2</v>
      </c>
      <c r="D498" s="36">
        <v>3</v>
      </c>
      <c r="E498" s="36"/>
      <c r="F498" s="47" t="s">
        <v>380</v>
      </c>
      <c r="G498" s="20">
        <f>+G499</f>
        <v>0</v>
      </c>
      <c r="H498" s="20">
        <f>+H499</f>
        <v>0</v>
      </c>
      <c r="I498" s="20">
        <f>+I499</f>
        <v>0</v>
      </c>
      <c r="J498" s="20">
        <f t="shared" si="34"/>
        <v>0</v>
      </c>
      <c r="K498" s="83">
        <f>+K499</f>
        <v>0</v>
      </c>
      <c r="L498" s="88">
        <f t="shared" si="37"/>
        <v>0</v>
      </c>
      <c r="M498" s="90">
        <f t="shared" si="35"/>
        <v>0</v>
      </c>
      <c r="N498" s="73">
        <v>0</v>
      </c>
      <c r="O498" s="76">
        <f t="shared" si="36"/>
        <v>0</v>
      </c>
    </row>
    <row r="499" spans="1:15" x14ac:dyDescent="0.25">
      <c r="A499" s="48">
        <v>2</v>
      </c>
      <c r="B499" s="39">
        <v>7</v>
      </c>
      <c r="C499" s="39">
        <v>2</v>
      </c>
      <c r="D499" s="39">
        <v>3</v>
      </c>
      <c r="E499" s="39" t="s">
        <v>48</v>
      </c>
      <c r="F499" s="43" t="s">
        <v>380</v>
      </c>
      <c r="G499" s="22"/>
      <c r="H499" s="19">
        <f>VLOOKUP(F499,[1]PPNE4!F$23:N$531,9,FALSE)</f>
        <v>0</v>
      </c>
      <c r="I499" s="22"/>
      <c r="J499" s="20">
        <f t="shared" si="34"/>
        <v>0</v>
      </c>
      <c r="K499" s="81">
        <f>SUBTOTAL(9,G499:I499)</f>
        <v>0</v>
      </c>
      <c r="L499" s="88">
        <f t="shared" si="37"/>
        <v>0</v>
      </c>
      <c r="M499" s="90">
        <f t="shared" si="35"/>
        <v>0</v>
      </c>
      <c r="N499" s="73">
        <v>0</v>
      </c>
      <c r="O499" s="76">
        <f t="shared" si="36"/>
        <v>0</v>
      </c>
    </row>
    <row r="500" spans="1:15" x14ac:dyDescent="0.25">
      <c r="A500" s="35">
        <v>2</v>
      </c>
      <c r="B500" s="36">
        <v>7</v>
      </c>
      <c r="C500" s="36">
        <v>2</v>
      </c>
      <c r="D500" s="36">
        <v>4</v>
      </c>
      <c r="E500" s="36"/>
      <c r="F500" s="47" t="s">
        <v>381</v>
      </c>
      <c r="G500" s="20">
        <f>+G501</f>
        <v>0</v>
      </c>
      <c r="H500" s="20">
        <f>+H501</f>
        <v>0</v>
      </c>
      <c r="I500" s="20">
        <f>+I501</f>
        <v>0</v>
      </c>
      <c r="J500" s="20">
        <f t="shared" si="34"/>
        <v>0</v>
      </c>
      <c r="K500" s="83">
        <f>+K501</f>
        <v>0</v>
      </c>
      <c r="L500" s="88">
        <f t="shared" si="37"/>
        <v>0</v>
      </c>
      <c r="M500" s="90">
        <f t="shared" si="35"/>
        <v>0</v>
      </c>
      <c r="N500" s="73">
        <v>0</v>
      </c>
      <c r="O500" s="76">
        <f t="shared" si="36"/>
        <v>0</v>
      </c>
    </row>
    <row r="501" spans="1:15" ht="22.5" customHeight="1" x14ac:dyDescent="0.25">
      <c r="A501" s="48">
        <v>2</v>
      </c>
      <c r="B501" s="39">
        <v>7</v>
      </c>
      <c r="C501" s="39">
        <v>2</v>
      </c>
      <c r="D501" s="39">
        <v>4</v>
      </c>
      <c r="E501" s="39" t="s">
        <v>48</v>
      </c>
      <c r="F501" s="43" t="s">
        <v>381</v>
      </c>
      <c r="G501" s="22"/>
      <c r="H501" s="19">
        <f>VLOOKUP(F501,[1]PPNE4!F$23:N$531,9,FALSE)</f>
        <v>0</v>
      </c>
      <c r="I501" s="22"/>
      <c r="J501" s="20">
        <f t="shared" si="34"/>
        <v>0</v>
      </c>
      <c r="K501" s="81">
        <f>SUBTOTAL(9,G501:I501)</f>
        <v>0</v>
      </c>
      <c r="L501" s="88">
        <f t="shared" si="37"/>
        <v>0</v>
      </c>
      <c r="M501" s="90">
        <f t="shared" si="35"/>
        <v>0</v>
      </c>
      <c r="N501" s="73">
        <v>0</v>
      </c>
      <c r="O501" s="76">
        <f t="shared" si="36"/>
        <v>0</v>
      </c>
    </row>
    <row r="502" spans="1:15" x14ac:dyDescent="0.25">
      <c r="A502" s="35">
        <v>2</v>
      </c>
      <c r="B502" s="36">
        <v>7</v>
      </c>
      <c r="C502" s="36">
        <v>2</v>
      </c>
      <c r="D502" s="36">
        <v>7</v>
      </c>
      <c r="E502" s="36"/>
      <c r="F502" s="47" t="s">
        <v>382</v>
      </c>
      <c r="G502" s="20">
        <f>+G503</f>
        <v>0</v>
      </c>
      <c r="H502" s="20">
        <f>+H503</f>
        <v>0</v>
      </c>
      <c r="I502" s="20">
        <f>+I503</f>
        <v>0</v>
      </c>
      <c r="J502" s="20">
        <f t="shared" si="34"/>
        <v>0</v>
      </c>
      <c r="K502" s="83">
        <f>+K503</f>
        <v>0</v>
      </c>
      <c r="L502" s="88">
        <f t="shared" si="37"/>
        <v>0</v>
      </c>
      <c r="M502" s="90">
        <f t="shared" si="35"/>
        <v>0</v>
      </c>
      <c r="N502" s="73">
        <v>0</v>
      </c>
      <c r="O502" s="76">
        <f t="shared" si="36"/>
        <v>0</v>
      </c>
    </row>
    <row r="503" spans="1:15" x14ac:dyDescent="0.25">
      <c r="A503" s="48">
        <v>2</v>
      </c>
      <c r="B503" s="39">
        <v>7</v>
      </c>
      <c r="C503" s="39">
        <v>2</v>
      </c>
      <c r="D503" s="39">
        <v>7</v>
      </c>
      <c r="E503" s="39" t="s">
        <v>48</v>
      </c>
      <c r="F503" s="43" t="s">
        <v>382</v>
      </c>
      <c r="G503" s="22"/>
      <c r="H503" s="19">
        <f>VLOOKUP(F503,[1]PPNE4!F$23:N$531,9,FALSE)</f>
        <v>0</v>
      </c>
      <c r="I503" s="22"/>
      <c r="J503" s="20">
        <f t="shared" si="34"/>
        <v>0</v>
      </c>
      <c r="K503" s="81">
        <f>SUBTOTAL(9,G503:I503)</f>
        <v>0</v>
      </c>
      <c r="L503" s="88">
        <f t="shared" si="37"/>
        <v>0</v>
      </c>
      <c r="M503" s="90">
        <f t="shared" si="35"/>
        <v>0</v>
      </c>
      <c r="N503" s="73">
        <v>0</v>
      </c>
      <c r="O503" s="76">
        <f t="shared" si="36"/>
        <v>0</v>
      </c>
    </row>
    <row r="504" spans="1:15" x14ac:dyDescent="0.25">
      <c r="A504" s="35">
        <v>2</v>
      </c>
      <c r="B504" s="36">
        <v>7</v>
      </c>
      <c r="C504" s="36">
        <v>2</v>
      </c>
      <c r="D504" s="36">
        <v>8</v>
      </c>
      <c r="E504" s="36"/>
      <c r="F504" s="47" t="s">
        <v>383</v>
      </c>
      <c r="G504" s="20">
        <f>+G505</f>
        <v>0</v>
      </c>
      <c r="H504" s="20">
        <f>+H505</f>
        <v>0</v>
      </c>
      <c r="I504" s="20">
        <f>+I505</f>
        <v>0</v>
      </c>
      <c r="J504" s="20">
        <f t="shared" si="34"/>
        <v>0</v>
      </c>
      <c r="K504" s="83">
        <f>+K505</f>
        <v>0</v>
      </c>
      <c r="L504" s="88">
        <f t="shared" si="37"/>
        <v>0</v>
      </c>
      <c r="M504" s="90">
        <f t="shared" si="35"/>
        <v>0</v>
      </c>
      <c r="N504" s="73">
        <v>0</v>
      </c>
      <c r="O504" s="76">
        <f t="shared" si="36"/>
        <v>0</v>
      </c>
    </row>
    <row r="505" spans="1:15" x14ac:dyDescent="0.25">
      <c r="A505" s="48">
        <v>2</v>
      </c>
      <c r="B505" s="39">
        <v>7</v>
      </c>
      <c r="C505" s="39">
        <v>2</v>
      </c>
      <c r="D505" s="39">
        <v>8</v>
      </c>
      <c r="E505" s="39" t="s">
        <v>48</v>
      </c>
      <c r="F505" s="43" t="s">
        <v>383</v>
      </c>
      <c r="G505" s="22"/>
      <c r="H505" s="19">
        <f>VLOOKUP(F505,[1]PPNE4!F$23:N$531,9,FALSE)</f>
        <v>0</v>
      </c>
      <c r="I505" s="22"/>
      <c r="J505" s="20">
        <f t="shared" si="34"/>
        <v>0</v>
      </c>
      <c r="K505" s="81">
        <f>SUBTOTAL(9,G505:I505)</f>
        <v>0</v>
      </c>
      <c r="L505" s="88">
        <f t="shared" si="37"/>
        <v>0</v>
      </c>
      <c r="M505" s="90">
        <f t="shared" si="35"/>
        <v>0</v>
      </c>
      <c r="N505" s="73">
        <v>0</v>
      </c>
      <c r="O505" s="76">
        <f t="shared" si="36"/>
        <v>0</v>
      </c>
    </row>
    <row r="506" spans="1:15" x14ac:dyDescent="0.25">
      <c r="A506" s="32">
        <v>2</v>
      </c>
      <c r="B506" s="33">
        <v>7</v>
      </c>
      <c r="C506" s="33">
        <v>3</v>
      </c>
      <c r="D506" s="33"/>
      <c r="E506" s="33"/>
      <c r="F506" s="34" t="s">
        <v>384</v>
      </c>
      <c r="G506" s="17">
        <v>0</v>
      </c>
      <c r="H506" s="17">
        <v>0</v>
      </c>
      <c r="I506" s="17">
        <v>0</v>
      </c>
      <c r="J506" s="20">
        <f t="shared" si="34"/>
        <v>0</v>
      </c>
      <c r="K506" s="79">
        <v>0</v>
      </c>
      <c r="L506" s="88">
        <f t="shared" si="37"/>
        <v>0</v>
      </c>
      <c r="M506" s="90">
        <f t="shared" si="35"/>
        <v>0</v>
      </c>
      <c r="N506" s="73">
        <v>0</v>
      </c>
      <c r="O506" s="76">
        <f t="shared" si="36"/>
        <v>0</v>
      </c>
    </row>
    <row r="507" spans="1:15" ht="22.5" customHeight="1" x14ac:dyDescent="0.25">
      <c r="A507" s="35">
        <v>2</v>
      </c>
      <c r="B507" s="36">
        <v>7</v>
      </c>
      <c r="C507" s="36">
        <v>3</v>
      </c>
      <c r="D507" s="36">
        <v>1</v>
      </c>
      <c r="E507" s="36"/>
      <c r="F507" s="47" t="s">
        <v>385</v>
      </c>
      <c r="G507" s="20">
        <f>+G508</f>
        <v>0</v>
      </c>
      <c r="H507" s="20">
        <f>+H508</f>
        <v>0</v>
      </c>
      <c r="I507" s="20">
        <f>+I508</f>
        <v>0</v>
      </c>
      <c r="J507" s="20">
        <f t="shared" si="34"/>
        <v>0</v>
      </c>
      <c r="K507" s="83">
        <f>+K508</f>
        <v>0</v>
      </c>
      <c r="L507" s="88">
        <f t="shared" si="37"/>
        <v>0</v>
      </c>
      <c r="M507" s="90">
        <f t="shared" si="35"/>
        <v>0</v>
      </c>
      <c r="N507" s="73">
        <v>0</v>
      </c>
      <c r="O507" s="76">
        <f t="shared" si="36"/>
        <v>0</v>
      </c>
    </row>
    <row r="508" spans="1:15" x14ac:dyDescent="0.25">
      <c r="A508" s="48">
        <v>2</v>
      </c>
      <c r="B508" s="39">
        <v>7</v>
      </c>
      <c r="C508" s="39">
        <v>3</v>
      </c>
      <c r="D508" s="39">
        <v>1</v>
      </c>
      <c r="E508" s="39" t="s">
        <v>48</v>
      </c>
      <c r="F508" s="43" t="s">
        <v>385</v>
      </c>
      <c r="G508" s="22"/>
      <c r="H508" s="19">
        <f>VLOOKUP(F508,[1]PPNE4!F$23:N$531,9,FALSE)</f>
        <v>0</v>
      </c>
      <c r="I508" s="22"/>
      <c r="J508" s="20">
        <f t="shared" si="34"/>
        <v>0</v>
      </c>
      <c r="K508" s="81">
        <f>SUBTOTAL(9,G508:I508)</f>
        <v>0</v>
      </c>
      <c r="L508" s="88">
        <f t="shared" si="37"/>
        <v>0</v>
      </c>
      <c r="M508" s="90">
        <f t="shared" si="35"/>
        <v>0</v>
      </c>
      <c r="N508" s="73">
        <v>0</v>
      </c>
      <c r="O508" s="76">
        <f t="shared" si="36"/>
        <v>0</v>
      </c>
    </row>
    <row r="509" spans="1:15" x14ac:dyDescent="0.25">
      <c r="A509" s="35">
        <v>2</v>
      </c>
      <c r="B509" s="36">
        <v>7</v>
      </c>
      <c r="C509" s="36">
        <v>3</v>
      </c>
      <c r="D509" s="36">
        <v>2</v>
      </c>
      <c r="E509" s="36"/>
      <c r="F509" s="47" t="s">
        <v>386</v>
      </c>
      <c r="G509" s="20">
        <f>+G511</f>
        <v>0</v>
      </c>
      <c r="H509" s="20">
        <f>+H511</f>
        <v>0</v>
      </c>
      <c r="I509" s="20">
        <f>+I511</f>
        <v>0</v>
      </c>
      <c r="J509" s="20">
        <f>+J511</f>
        <v>0</v>
      </c>
      <c r="K509" s="83"/>
      <c r="L509" s="88">
        <f t="shared" si="37"/>
        <v>0</v>
      </c>
      <c r="M509" s="90">
        <f t="shared" si="35"/>
        <v>0</v>
      </c>
      <c r="N509" s="73">
        <v>0</v>
      </c>
      <c r="O509" s="76">
        <f t="shared" si="36"/>
        <v>0</v>
      </c>
    </row>
    <row r="510" spans="1:15" x14ac:dyDescent="0.25">
      <c r="A510" s="35">
        <v>2</v>
      </c>
      <c r="B510" s="36">
        <v>7</v>
      </c>
      <c r="C510" s="36">
        <v>3</v>
      </c>
      <c r="D510" s="36">
        <v>2</v>
      </c>
      <c r="E510" s="36">
        <v>1</v>
      </c>
      <c r="F510" s="66" t="s">
        <v>386</v>
      </c>
      <c r="G510" s="20">
        <v>0</v>
      </c>
      <c r="H510" s="20">
        <v>0</v>
      </c>
      <c r="I510" s="20">
        <v>0</v>
      </c>
      <c r="J510" s="20">
        <v>0</v>
      </c>
      <c r="K510" s="83">
        <v>0</v>
      </c>
      <c r="L510" s="88">
        <v>0</v>
      </c>
      <c r="M510" s="90">
        <v>0</v>
      </c>
      <c r="N510" s="73">
        <v>0</v>
      </c>
      <c r="O510" s="76">
        <f t="shared" si="36"/>
        <v>0</v>
      </c>
    </row>
    <row r="511" spans="1:15" ht="22.5" customHeight="1" x14ac:dyDescent="0.25">
      <c r="A511" s="44">
        <v>0</v>
      </c>
      <c r="B511" s="45">
        <v>0</v>
      </c>
      <c r="C511" s="45">
        <v>0</v>
      </c>
      <c r="D511" s="45">
        <v>0</v>
      </c>
      <c r="E511" s="45">
        <v>0</v>
      </c>
      <c r="F511" s="92" t="s">
        <v>388</v>
      </c>
      <c r="G511" s="93">
        <v>0</v>
      </c>
      <c r="H511" s="94">
        <v>0</v>
      </c>
      <c r="I511" s="93"/>
      <c r="J511" s="95">
        <f>+F512</f>
        <v>0</v>
      </c>
      <c r="K511" s="96">
        <v>0</v>
      </c>
      <c r="L511" s="97">
        <f t="shared" si="37"/>
        <v>0</v>
      </c>
      <c r="M511" s="98">
        <v>0</v>
      </c>
      <c r="N511" s="99">
        <v>18000</v>
      </c>
      <c r="O511" s="100">
        <f t="shared" si="36"/>
        <v>-18000</v>
      </c>
    </row>
    <row r="512" spans="1:15" x14ac:dyDescent="0.25">
      <c r="A512" s="35"/>
      <c r="D512" s="69"/>
      <c r="I512" s="70"/>
      <c r="J512"/>
      <c r="K512" s="70"/>
    </row>
    <row r="513" spans="1:10" x14ac:dyDescent="0.25">
      <c r="A513" s="44"/>
      <c r="D513" s="14"/>
      <c r="I513"/>
      <c r="J513"/>
    </row>
    <row r="514" spans="1:10" x14ac:dyDescent="0.25">
      <c r="H514" s="14"/>
      <c r="I514" s="70"/>
      <c r="J514"/>
    </row>
  </sheetData>
  <mergeCells count="20">
    <mergeCell ref="N12:N13"/>
    <mergeCell ref="O12:O13"/>
    <mergeCell ref="A12:A13"/>
    <mergeCell ref="I12:I13"/>
    <mergeCell ref="G12:G13"/>
    <mergeCell ref="H12:H13"/>
    <mergeCell ref="K12:K13"/>
    <mergeCell ref="L12:L13"/>
    <mergeCell ref="M12:M13"/>
    <mergeCell ref="J12:J13"/>
    <mergeCell ref="B12:B13"/>
    <mergeCell ref="C12:C13"/>
    <mergeCell ref="D12:D13"/>
    <mergeCell ref="E12:E13"/>
    <mergeCell ref="F12:F13"/>
    <mergeCell ref="F6:N6"/>
    <mergeCell ref="F7:N7"/>
    <mergeCell ref="F8:N8"/>
    <mergeCell ref="F9:N9"/>
    <mergeCell ref="F10:N10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nunez</dc:creator>
  <cp:lastModifiedBy>PAMELA NUÑEZ SEVERINO</cp:lastModifiedBy>
  <dcterms:created xsi:type="dcterms:W3CDTF">2017-11-21T12:49:09Z</dcterms:created>
  <dcterms:modified xsi:type="dcterms:W3CDTF">2018-08-06T18:31:06Z</dcterms:modified>
</cp:coreProperties>
</file>