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4" i="2"/>
  <c r="E13" i="2"/>
  <c r="D17" i="1"/>
  <c r="D14" i="1"/>
  <c r="D13" i="1"/>
  <c r="O84" i="3" l="1"/>
  <c r="O75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E53" i="3"/>
  <c r="F53" i="3"/>
  <c r="G53" i="3"/>
  <c r="H53" i="3"/>
  <c r="I53" i="3"/>
  <c r="J53" i="3"/>
  <c r="K53" i="3"/>
  <c r="L53" i="3"/>
  <c r="O53" i="3"/>
  <c r="D57" i="3"/>
  <c r="D58" i="3"/>
  <c r="D56" i="3"/>
  <c r="D55" i="3"/>
  <c r="D54" i="3"/>
  <c r="D53" i="3"/>
  <c r="E38" i="3"/>
  <c r="F38" i="3"/>
  <c r="G38" i="3"/>
  <c r="H38" i="3"/>
  <c r="I38" i="3"/>
  <c r="J38" i="3"/>
  <c r="K38" i="3"/>
  <c r="L38" i="3"/>
  <c r="M38" i="3"/>
  <c r="N38" i="3"/>
  <c r="O38" i="3"/>
  <c r="D38" i="3"/>
  <c r="P37" i="3"/>
  <c r="P38" i="3"/>
  <c r="E37" i="3"/>
  <c r="F37" i="3"/>
  <c r="G37" i="3"/>
  <c r="H37" i="3"/>
  <c r="I37" i="3"/>
  <c r="J37" i="3"/>
  <c r="K37" i="3"/>
  <c r="L37" i="3"/>
  <c r="O37" i="3"/>
  <c r="D37" i="3"/>
  <c r="E27" i="3"/>
  <c r="F27" i="3"/>
  <c r="G27" i="3"/>
  <c r="H27" i="3"/>
  <c r="I27" i="3"/>
  <c r="J27" i="3"/>
  <c r="K27" i="3"/>
  <c r="L27" i="3"/>
  <c r="O27" i="3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D32" i="3"/>
  <c r="D33" i="3"/>
  <c r="D34" i="3"/>
  <c r="D35" i="3"/>
  <c r="D36" i="3"/>
  <c r="D31" i="3"/>
  <c r="D30" i="3"/>
  <c r="D29" i="3"/>
  <c r="D28" i="3"/>
  <c r="D27" i="3"/>
  <c r="E18" i="3"/>
  <c r="F18" i="3"/>
  <c r="F17" i="3" s="1"/>
  <c r="G18" i="3"/>
  <c r="G17" i="3" s="1"/>
  <c r="H18" i="3"/>
  <c r="I18" i="3"/>
  <c r="J18" i="3"/>
  <c r="J17" i="3" s="1"/>
  <c r="K18" i="3"/>
  <c r="K17" i="3" s="1"/>
  <c r="L18" i="3"/>
  <c r="M18" i="3"/>
  <c r="N18" i="3"/>
  <c r="O18" i="3"/>
  <c r="O17" i="3" s="1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P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D23" i="3"/>
  <c r="D24" i="3"/>
  <c r="D25" i="3"/>
  <c r="D26" i="3"/>
  <c r="D22" i="3"/>
  <c r="D21" i="3"/>
  <c r="D20" i="3"/>
  <c r="D19" i="3"/>
  <c r="D18" i="3"/>
  <c r="O11" i="3"/>
  <c r="E17" i="3"/>
  <c r="H17" i="3"/>
  <c r="I17" i="3"/>
  <c r="L17" i="3"/>
  <c r="M16" i="3"/>
  <c r="N16" i="3"/>
  <c r="O16" i="3"/>
  <c r="M12" i="3"/>
  <c r="N12" i="3"/>
  <c r="O12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D14" i="3"/>
  <c r="D15" i="3"/>
  <c r="S85" i="2"/>
  <c r="R56" i="2"/>
  <c r="P55" i="3" s="1"/>
  <c r="R57" i="2"/>
  <c r="P56" i="3" s="1"/>
  <c r="R58" i="2"/>
  <c r="P57" i="3" s="1"/>
  <c r="R59" i="2"/>
  <c r="P58" i="3" s="1"/>
  <c r="R60" i="2"/>
  <c r="P59" i="3" s="1"/>
  <c r="R61" i="2"/>
  <c r="P60" i="3" s="1"/>
  <c r="R62" i="2"/>
  <c r="P61" i="3" s="1"/>
  <c r="R63" i="2"/>
  <c r="P62" i="3" s="1"/>
  <c r="R55" i="2"/>
  <c r="P54" i="3" s="1"/>
  <c r="R38" i="2"/>
  <c r="R30" i="2"/>
  <c r="P29" i="3" s="1"/>
  <c r="R31" i="2"/>
  <c r="P30" i="3" s="1"/>
  <c r="R32" i="2"/>
  <c r="P31" i="3" s="1"/>
  <c r="R33" i="2"/>
  <c r="P32" i="3" s="1"/>
  <c r="R34" i="2"/>
  <c r="P33" i="3" s="1"/>
  <c r="R35" i="2"/>
  <c r="P34" i="3" s="1"/>
  <c r="R36" i="2"/>
  <c r="P35" i="3" s="1"/>
  <c r="R37" i="2"/>
  <c r="P36" i="3" s="1"/>
  <c r="R29" i="2"/>
  <c r="R20" i="2"/>
  <c r="P19" i="3" s="1"/>
  <c r="R21" i="2"/>
  <c r="P20" i="3" s="1"/>
  <c r="R22" i="2"/>
  <c r="P21" i="3" s="1"/>
  <c r="R23" i="2"/>
  <c r="P22" i="3" s="1"/>
  <c r="R24" i="2"/>
  <c r="R25" i="2"/>
  <c r="P24" i="3" s="1"/>
  <c r="R26" i="2"/>
  <c r="P25" i="3" s="1"/>
  <c r="R27" i="2"/>
  <c r="P26" i="3" s="1"/>
  <c r="R19" i="2"/>
  <c r="P18" i="3" s="1"/>
  <c r="R15" i="2"/>
  <c r="R16" i="2"/>
  <c r="N17" i="2"/>
  <c r="N14" i="2"/>
  <c r="L13" i="3" s="1"/>
  <c r="N13" i="2"/>
  <c r="L12" i="3" s="1"/>
  <c r="N17" i="3" l="1"/>
  <c r="P15" i="3"/>
  <c r="P14" i="3"/>
  <c r="N11" i="3"/>
  <c r="R54" i="2"/>
  <c r="P53" i="3"/>
  <c r="R28" i="2"/>
  <c r="P28" i="3"/>
  <c r="P27" i="3" s="1"/>
  <c r="R18" i="2"/>
  <c r="P17" i="3"/>
  <c r="M17" i="3"/>
  <c r="M11" i="3"/>
  <c r="L16" i="3"/>
  <c r="L11" i="3" s="1"/>
  <c r="L75" i="3" s="1"/>
  <c r="L84" i="3" s="1"/>
  <c r="D17" i="3"/>
  <c r="M17" i="2" l="1"/>
  <c r="K16" i="3" s="1"/>
  <c r="M14" i="2"/>
  <c r="K13" i="3" s="1"/>
  <c r="M13" i="2"/>
  <c r="K12" i="3" s="1"/>
  <c r="L17" i="2"/>
  <c r="J16" i="3" s="1"/>
  <c r="L14" i="2"/>
  <c r="J13" i="3" s="1"/>
  <c r="L13" i="2"/>
  <c r="J12" i="3" s="1"/>
  <c r="K17" i="2"/>
  <c r="I16" i="3" s="1"/>
  <c r="K14" i="2"/>
  <c r="I13" i="3" s="1"/>
  <c r="K13" i="2"/>
  <c r="I12" i="3" s="1"/>
  <c r="J17" i="2"/>
  <c r="J14" i="2"/>
  <c r="H13" i="3" s="1"/>
  <c r="J13" i="2"/>
  <c r="H12" i="3" s="1"/>
  <c r="I17" i="2"/>
  <c r="G16" i="3" s="1"/>
  <c r="I14" i="2"/>
  <c r="G13" i="3" s="1"/>
  <c r="I13" i="2"/>
  <c r="G12" i="3" s="1"/>
  <c r="H17" i="2"/>
  <c r="F16" i="3" s="1"/>
  <c r="H14" i="2"/>
  <c r="F13" i="3" s="1"/>
  <c r="H13" i="2"/>
  <c r="F12" i="3" s="1"/>
  <c r="G17" i="2"/>
  <c r="E16" i="3" s="1"/>
  <c r="G14" i="2"/>
  <c r="E13" i="3" s="1"/>
  <c r="F54" i="2"/>
  <c r="G54" i="2"/>
  <c r="H54" i="2"/>
  <c r="I54" i="2"/>
  <c r="J54" i="2"/>
  <c r="K54" i="2"/>
  <c r="L54" i="2"/>
  <c r="M54" i="2"/>
  <c r="N54" i="2"/>
  <c r="O54" i="2"/>
  <c r="M53" i="3" s="1"/>
  <c r="P54" i="2"/>
  <c r="N53" i="3" s="1"/>
  <c r="Q54" i="2"/>
  <c r="F38" i="2"/>
  <c r="G38" i="2"/>
  <c r="H38" i="2"/>
  <c r="I38" i="2"/>
  <c r="J38" i="2"/>
  <c r="K38" i="2"/>
  <c r="L38" i="2"/>
  <c r="M38" i="2"/>
  <c r="N38" i="2"/>
  <c r="O38" i="2"/>
  <c r="M37" i="3" s="1"/>
  <c r="P38" i="2"/>
  <c r="N37" i="3" s="1"/>
  <c r="Q38" i="2"/>
  <c r="F28" i="2"/>
  <c r="G28" i="2"/>
  <c r="H28" i="2"/>
  <c r="I28" i="2"/>
  <c r="J28" i="2"/>
  <c r="K28" i="2"/>
  <c r="L28" i="2"/>
  <c r="M28" i="2"/>
  <c r="N28" i="2"/>
  <c r="O28" i="2"/>
  <c r="M27" i="3" s="1"/>
  <c r="M75" i="3" s="1"/>
  <c r="M84" i="3" s="1"/>
  <c r="P28" i="2"/>
  <c r="N27" i="3" s="1"/>
  <c r="Q28" i="2"/>
  <c r="F18" i="2"/>
  <c r="G18" i="2"/>
  <c r="H18" i="2"/>
  <c r="I18" i="2"/>
  <c r="J18" i="2"/>
  <c r="K18" i="2"/>
  <c r="L18" i="2"/>
  <c r="M18" i="2"/>
  <c r="N18" i="2"/>
  <c r="O18" i="2"/>
  <c r="P18" i="2"/>
  <c r="Q18" i="2"/>
  <c r="N12" i="2"/>
  <c r="O12" i="2"/>
  <c r="P12" i="2"/>
  <c r="Q12" i="2"/>
  <c r="Q76" i="2" s="1"/>
  <c r="Q85" i="2" s="1"/>
  <c r="F17" i="2"/>
  <c r="F14" i="2"/>
  <c r="F13" i="2"/>
  <c r="N75" i="3" l="1"/>
  <c r="N84" i="3" s="1"/>
  <c r="P76" i="2"/>
  <c r="P85" i="2" s="1"/>
  <c r="F11" i="3"/>
  <c r="F75" i="3" s="1"/>
  <c r="F84" i="3" s="1"/>
  <c r="J11" i="3"/>
  <c r="J75" i="3" s="1"/>
  <c r="J84" i="3" s="1"/>
  <c r="O76" i="2"/>
  <c r="O85" i="2" s="1"/>
  <c r="F12" i="2"/>
  <c r="F76" i="2" s="1"/>
  <c r="F85" i="2" s="1"/>
  <c r="I11" i="3"/>
  <c r="I75" i="3" s="1"/>
  <c r="I84" i="3" s="1"/>
  <c r="J12" i="2"/>
  <c r="J76" i="2" s="1"/>
  <c r="J85" i="2" s="1"/>
  <c r="H16" i="3"/>
  <c r="H11" i="3" s="1"/>
  <c r="H75" i="3" s="1"/>
  <c r="H84" i="3" s="1"/>
  <c r="D16" i="3"/>
  <c r="R17" i="2"/>
  <c r="D12" i="3"/>
  <c r="G11" i="3"/>
  <c r="G75" i="3" s="1"/>
  <c r="G84" i="3" s="1"/>
  <c r="K11" i="3"/>
  <c r="K75" i="3" s="1"/>
  <c r="K84" i="3" s="1"/>
  <c r="R14" i="2"/>
  <c r="D13" i="3"/>
  <c r="P13" i="3" s="1"/>
  <c r="N76" i="2"/>
  <c r="N85" i="2" s="1"/>
  <c r="M12" i="2"/>
  <c r="M76" i="2" s="1"/>
  <c r="M85" i="2" s="1"/>
  <c r="L12" i="2"/>
  <c r="L76" i="2" s="1"/>
  <c r="L85" i="2" s="1"/>
  <c r="K12" i="2"/>
  <c r="K76" i="2" s="1"/>
  <c r="K85" i="2" s="1"/>
  <c r="I12" i="2"/>
  <c r="I76" i="2" s="1"/>
  <c r="I85" i="2" s="1"/>
  <c r="H12" i="2"/>
  <c r="H76" i="2" s="1"/>
  <c r="H85" i="2" s="1"/>
  <c r="P16" i="3" l="1"/>
  <c r="D11" i="3"/>
  <c r="D75" i="3" s="1"/>
  <c r="D84" i="3" s="1"/>
  <c r="E54" i="2"/>
  <c r="D54" i="2"/>
  <c r="D39" i="2"/>
  <c r="D38" i="2"/>
  <c r="D76" i="2" s="1"/>
  <c r="D85" i="2" s="1"/>
  <c r="E28" i="2"/>
  <c r="D28" i="2"/>
  <c r="E18" i="2"/>
  <c r="D18" i="2"/>
  <c r="E12" i="2"/>
  <c r="D12" i="2"/>
  <c r="C59" i="1"/>
  <c r="C58" i="1"/>
  <c r="C57" i="1"/>
  <c r="C56" i="1"/>
  <c r="C55" i="1"/>
  <c r="D54" i="1"/>
  <c r="D39" i="1"/>
  <c r="D38" i="1" s="1"/>
  <c r="C38" i="1"/>
  <c r="C37" i="1"/>
  <c r="C36" i="1"/>
  <c r="C35" i="1"/>
  <c r="C34" i="1"/>
  <c r="C33" i="1"/>
  <c r="C32" i="1"/>
  <c r="C31" i="1"/>
  <c r="C30" i="1"/>
  <c r="C29" i="1"/>
  <c r="D28" i="1"/>
  <c r="C27" i="1"/>
  <c r="C26" i="1"/>
  <c r="C25" i="1"/>
  <c r="C24" i="1"/>
  <c r="C23" i="1"/>
  <c r="C22" i="1"/>
  <c r="C21" i="1"/>
  <c r="C20" i="1"/>
  <c r="C19" i="1"/>
  <c r="D18" i="1"/>
  <c r="C13" i="1"/>
  <c r="C14" i="1"/>
  <c r="C17" i="1"/>
  <c r="D12" i="1" l="1"/>
  <c r="D76" i="1" s="1"/>
  <c r="D85" i="1" s="1"/>
  <c r="C12" i="1"/>
  <c r="C54" i="1"/>
  <c r="E39" i="2"/>
  <c r="E38" i="2" s="1"/>
  <c r="E76" i="2" s="1"/>
  <c r="E85" i="2" s="1"/>
  <c r="C28" i="1"/>
  <c r="C18" i="1"/>
  <c r="C76" i="1" l="1"/>
  <c r="C85" i="1" s="1"/>
  <c r="G13" i="2"/>
  <c r="E12" i="3" l="1"/>
  <c r="R13" i="2"/>
  <c r="R12" i="2" s="1"/>
  <c r="R76" i="2" s="1"/>
  <c r="R85" i="2" s="1"/>
  <c r="G12" i="2"/>
  <c r="G76" i="2" s="1"/>
  <c r="G85" i="2" s="1"/>
  <c r="E11" i="3" l="1"/>
  <c r="E75" i="3" s="1"/>
  <c r="E84" i="3" s="1"/>
  <c r="P12" i="3"/>
  <c r="P11" i="3" s="1"/>
  <c r="P75" i="3" s="1"/>
  <c r="P84" i="3" s="1"/>
</calcChain>
</file>

<file path=xl/sharedStrings.xml><?xml version="1.0" encoding="utf-8"?>
<sst xmlns="http://schemas.openxmlformats.org/spreadsheetml/2006/main" count="280" uniqueCount="102">
  <si>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</si>
  <si>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</si>
  <si>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</si>
  <si>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</si>
  <si>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</si>
  <si>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</si>
  <si>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</si>
  <si>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</si>
  <si>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</si>
  <si>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</si>
  <si>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</si>
  <si>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</si>
  <si>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</si>
  <si>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</si>
  <si>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</si>
  <si>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</si>
  <si>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</si>
  <si>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</si>
  <si>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</si>
  <si>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</si>
  <si>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</si>
  <si>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</si>
  <si>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</si>
  <si>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</si>
  <si>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</si>
  <si>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</si>
  <si>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</si>
  <si>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</si>
  <si>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</si>
  <si>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</si>
  <si>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</si>
  <si>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</si>
  <si>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</si>
  <si>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</si>
  <si>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</si>
  <si>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</si>
  <si>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</si>
  <si>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</si>
  <si>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</si>
  <si>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</si>
  <si>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</si>
  <si>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</si>
  <si>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</si>
  <si>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</si>
  <si>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</si>
  <si>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</si>
  <si>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</si>
  <si>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</si>
  <si>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</si>
  <si>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</si>
  <si>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</si>
  <si>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</si>
  <si>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</si>
  <si>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</si>
  <si>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</si>
  <si>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</si>
  <si>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</si>
  <si>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</si>
  <si>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</si>
  <si>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</si>
  <si>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</si>
  <si>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</si>
  <si>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</si>
  <si>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</si>
  <si>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</si>
  <si>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</si>
  <si>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</si>
  <si>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</si>
  <si>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</si>
  <si>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</si>
  <si>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</si>
  <si>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</si>
  <si>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</si>
  <si>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</si>
  <si>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</si>
  <si>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</si>
  <si>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</si>
  <si>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</si>
  <si>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</si>
  <si>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</si>
  <si>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</si>
  <si>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</si>
  <si>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</si>
  <si>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</si>
  <si>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</si>
  <si>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</si>
  <si>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</si>
  <si>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</si>
  <si>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</si>
  <si>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</si>
  <si>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</si>
  <si>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</si>
  <si>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</si>
  <si>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</si>
  <si>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</si>
  <si>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</si>
  <si>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</si>
  <si>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</si>
  <si>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2021</t>
  </si>
  <si>
    <t>HOSPITAL TRAUMATOLOGICO Y QUIRURGICO PROFESOR JUAN BOSCH</t>
  </si>
  <si>
    <t>SERVICIO NACIONAL DE SALUD</t>
  </si>
  <si>
    <t>Fuente:(SIGEF)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</si>
</sst>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165" fontId="3" fillId="0" borderId="0" xfId="0" applyNumberFormat="1" applyFont="1"/>
    <xf numFmtId="43" fontId="0" fillId="0" borderId="0" xfId="0" applyNumberFormat="1"/>
    <xf numFmtId="4" fontId="0" fillId="0" borderId="7" xfId="0" applyNumberFormat="1" applyBorder="1"/>
    <xf numFmtId="4" fontId="3" fillId="0" borderId="0" xfId="0" applyNumberFormat="1" applyFont="1"/>
    <xf numFmtId="4" fontId="0" fillId="0" borderId="0" xfId="0" applyNumberFormat="1" applyFont="1"/>
    <xf numFmtId="4" fontId="2" fillId="4" borderId="3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166" fontId="3" fillId="0" borderId="1" xfId="0" applyNumberFormat="1" applyFont="1" applyBorder="1"/>
    <xf numFmtId="43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2</xdr:row>
      <xdr:rowOff>219076</xdr:rowOff>
    </xdr:from>
    <xdr:to>
      <xdr:col>1</xdr:col>
      <xdr:colOff>1533525</xdr:colOff>
      <xdr:row>5</xdr:row>
      <xdr:rowOff>38100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1" y="600076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76200</xdr:colOff>
      <xdr:row>2</xdr:row>
      <xdr:rowOff>200025</xdr:rowOff>
    </xdr:from>
    <xdr:to>
      <xdr:col>4</xdr:col>
      <xdr:colOff>114300</xdr:colOff>
      <xdr:row>5</xdr:row>
      <xdr:rowOff>66675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581025"/>
          <a:ext cx="115252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15</xdr:col>
      <xdr:colOff>666751</xdr:colOff>
      <xdr:row>2</xdr:row>
      <xdr:rowOff>171450</xdr:rowOff>
    </xdr:from>
    <xdr:to>
      <xdr:col>17</xdr:col>
      <xdr:colOff>600077</xdr:colOff>
      <xdr:row>5</xdr:row>
      <xdr:rowOff>38100</xdr:rowOff>
    </xdr:to>
    <xdr:pic>
      <xdr:nvPicPr>
        <xdr:cNvPr id="6" name="5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1101" y="552450"/>
          <a:ext cx="1666876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</xdr:colOff>
      <xdr:row>2</xdr:row>
      <xdr:rowOff>152400</xdr:rowOff>
    </xdr:from>
    <xdr:to>
      <xdr:col>2</xdr:col>
      <xdr:colOff>1714499</xdr:colOff>
      <xdr:row>4</xdr:row>
      <xdr:rowOff>171449</xdr:rowOff>
    </xdr:to>
    <xdr:pic>
      <xdr:nvPicPr>
        <xdr:cNvPr id="9" name="8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33400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653143</xdr:colOff>
      <xdr:row>2</xdr:row>
      <xdr:rowOff>171450</xdr:rowOff>
    </xdr:from>
    <xdr:to>
      <xdr:col>15</xdr:col>
      <xdr:colOff>734785</xdr:colOff>
      <xdr:row>5</xdr:row>
      <xdr:rowOff>23132</xdr:rowOff>
    </xdr:to>
    <xdr:pic>
      <xdr:nvPicPr>
        <xdr:cNvPr id="5" name="4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0" y="552450"/>
          <a:ext cx="2231571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2</xdr:row>
      <xdr:rowOff>219075</xdr:rowOff>
    </xdr:from>
    <xdr:to>
      <xdr:col>2</xdr:col>
      <xdr:colOff>1724024</xdr:colOff>
      <xdr:row>5</xdr:row>
      <xdr:rowOff>23131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00075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u&#241;ez/Desktop/carpeta%20general%202021/ejecucion%20presupuestaria%202021/modificaciones%20prespuestaria%20presupuesto%202021%20-/MODIFICACIONES%20PRESUPUESTARIAS%202021/modificacion%20presupuestaria%20agost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leon/Downloads/ejecucion%20presupuestaria%20%20agost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leon/Downloads/ejecucion%20presupuestaria%20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 "/>
    </sheetNames>
    <sheetDataSet>
      <sheetData sheetId="0">
        <row r="18">
          <cell r="B18">
            <v>232090604</v>
          </cell>
          <cell r="D18">
            <v>280099866.80000001</v>
          </cell>
        </row>
        <row r="19">
          <cell r="B19">
            <v>17198788</v>
          </cell>
          <cell r="D19">
            <v>15455603.24</v>
          </cell>
        </row>
        <row r="20">
          <cell r="B20">
            <v>930600</v>
          </cell>
          <cell r="D20">
            <v>1044000</v>
          </cell>
        </row>
        <row r="21">
          <cell r="D21">
            <v>1300000</v>
          </cell>
        </row>
        <row r="22">
          <cell r="B22">
            <v>10000000</v>
          </cell>
          <cell r="D22">
            <v>15000000</v>
          </cell>
        </row>
        <row r="25">
          <cell r="B25">
            <v>34564162</v>
          </cell>
          <cell r="D25">
            <v>39240471.640000001</v>
          </cell>
        </row>
        <row r="26">
          <cell r="D26">
            <v>3000000</v>
          </cell>
        </row>
        <row r="28">
          <cell r="B28">
            <v>3430000</v>
          </cell>
        </row>
        <row r="29">
          <cell r="B29">
            <v>4513000</v>
          </cell>
        </row>
        <row r="30">
          <cell r="B30">
            <v>500000</v>
          </cell>
        </row>
        <row r="31">
          <cell r="B31">
            <v>497200</v>
          </cell>
        </row>
        <row r="32">
          <cell r="B32">
            <v>2704150</v>
          </cell>
        </row>
        <row r="33">
          <cell r="B33">
            <v>1003646</v>
          </cell>
        </row>
        <row r="34">
          <cell r="B34">
            <v>4780620</v>
          </cell>
        </row>
        <row r="35">
          <cell r="B35">
            <v>10307400</v>
          </cell>
        </row>
        <row r="36">
          <cell r="B36">
            <v>0</v>
          </cell>
        </row>
        <row r="38">
          <cell r="B38">
            <v>15945610</v>
          </cell>
        </row>
        <row r="39">
          <cell r="B39">
            <v>1926000</v>
          </cell>
        </row>
        <row r="40">
          <cell r="B40">
            <v>7627500</v>
          </cell>
        </row>
        <row r="41">
          <cell r="B41">
            <v>87131973</v>
          </cell>
        </row>
        <row r="42">
          <cell r="B42">
            <v>4929500</v>
          </cell>
        </row>
        <row r="43">
          <cell r="B43">
            <v>810000</v>
          </cell>
        </row>
        <row r="44">
          <cell r="B44">
            <v>60349762</v>
          </cell>
        </row>
        <row r="45">
          <cell r="B45">
            <v>0</v>
          </cell>
        </row>
        <row r="46">
          <cell r="B46">
            <v>86766700</v>
          </cell>
        </row>
        <row r="48">
          <cell r="D48">
            <v>600000</v>
          </cell>
        </row>
        <row r="64">
          <cell r="B64">
            <v>5050000</v>
          </cell>
        </row>
        <row r="65">
          <cell r="B65">
            <v>0</v>
          </cell>
        </row>
        <row r="66">
          <cell r="B66">
            <v>72500000</v>
          </cell>
        </row>
        <row r="67">
          <cell r="B67">
            <v>6300000</v>
          </cell>
        </row>
        <row r="68">
          <cell r="B68">
            <v>550000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18263914.550000001</v>
          </cell>
          <cell r="E18">
            <v>20037172.539999999</v>
          </cell>
          <cell r="F18">
            <v>20243532.550000001</v>
          </cell>
          <cell r="G18">
            <v>19270727.129999999</v>
          </cell>
          <cell r="H18">
            <v>22764555.710000001</v>
          </cell>
          <cell r="I18">
            <v>22850155.710000001</v>
          </cell>
          <cell r="J18">
            <v>27002487.059999999</v>
          </cell>
        </row>
        <row r="21">
          <cell r="H21">
            <v>739008.05</v>
          </cell>
          <cell r="I21">
            <v>1250891.19</v>
          </cell>
          <cell r="J21">
            <v>1117841.24</v>
          </cell>
        </row>
        <row r="22">
          <cell r="C22">
            <v>85935</v>
          </cell>
          <cell r="D22">
            <v>85935</v>
          </cell>
          <cell r="E22">
            <v>63050</v>
          </cell>
          <cell r="F22">
            <v>31050</v>
          </cell>
          <cell r="G22">
            <v>31050</v>
          </cell>
          <cell r="H22">
            <v>31050</v>
          </cell>
          <cell r="I22">
            <v>31050</v>
          </cell>
          <cell r="J22">
            <v>42550</v>
          </cell>
        </row>
        <row r="26">
          <cell r="C26">
            <v>2809121.94</v>
          </cell>
          <cell r="D26">
            <v>2867321.86</v>
          </cell>
          <cell r="E26">
            <v>3082057.8</v>
          </cell>
          <cell r="F26">
            <v>3107908.42</v>
          </cell>
          <cell r="G26">
            <v>2964158.46</v>
          </cell>
          <cell r="H26">
            <v>3477629.6</v>
          </cell>
          <cell r="I26">
            <v>3546366.7</v>
          </cell>
          <cell r="J26">
            <v>3478302.38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22770888.129999999</v>
          </cell>
          <cell r="J18">
            <v>22888119.199999999</v>
          </cell>
        </row>
        <row r="19">
          <cell r="C19">
            <v>4129047.23</v>
          </cell>
        </row>
        <row r="21">
          <cell r="C21">
            <v>5103271.42</v>
          </cell>
        </row>
        <row r="22">
          <cell r="J22">
            <v>42550</v>
          </cell>
        </row>
        <row r="26">
          <cell r="J26">
            <v>3509233.21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3"/>
  <sheetViews>
    <sheetView showGridLines="0" tabSelected="1" workbookViewId="0">
      <selection activeCell="A2" sqref="A2"/>
    </sheetView>
  </sheetViews>
  <sheetFormatPr baseColWidth="10" defaultColWidth="11.42578125" defaultRowHeight="15" x14ac:dyDescent="0.25"/>
  <cols>
    <col min="2" max="2" width="105.85546875" customWidth="1"/>
    <col min="3" max="3" width="17.5703125" customWidth="1"/>
    <col min="4" max="4" width="16.7109375" style="29" customWidth="1"/>
  </cols>
  <sheetData>
    <row r="3" spans="1:15" ht="28.5" customHeight="1" x14ac:dyDescent="0.25">
      <c r="B3" s="42" t="s">
        <v>100</v>
      </c>
      <c r="C3" s="43"/>
      <c r="D3" s="43"/>
      <c r="E3" s="24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1" customHeight="1" x14ac:dyDescent="0.25">
      <c r="B4" s="40" t="s">
        <v>99</v>
      </c>
      <c r="C4" s="41"/>
      <c r="D4" s="41"/>
      <c r="E4" s="23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75" x14ac:dyDescent="0.25">
      <c r="B5" s="51" t="s">
        <v>98</v>
      </c>
      <c r="C5" s="52"/>
      <c r="D5" s="52"/>
      <c r="E5" s="22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75" customHeight="1" x14ac:dyDescent="0.25">
      <c r="B6" s="44" t="s">
        <v>76</v>
      </c>
      <c r="C6" s="45"/>
      <c r="D6" s="45"/>
      <c r="E6" s="21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customHeight="1" x14ac:dyDescent="0.25">
      <c r="A7" s="15"/>
      <c r="B7" s="44" t="s">
        <v>77</v>
      </c>
      <c r="C7" s="45"/>
      <c r="D7" s="4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spans="1:15" ht="15" customHeight="1" x14ac:dyDescent="0.25">
      <c r="B9" s="46" t="s">
        <v>66</v>
      </c>
      <c r="C9" s="47" t="s">
        <v>94</v>
      </c>
      <c r="D9" s="49" t="s">
        <v>93</v>
      </c>
      <c r="E9" s="8"/>
    </row>
    <row r="10" spans="1:15" ht="23.25" customHeight="1" x14ac:dyDescent="0.25">
      <c r="B10" s="46"/>
      <c r="C10" s="48"/>
      <c r="D10" s="50"/>
      <c r="E10" s="8"/>
    </row>
    <row r="11" spans="1:15" x14ac:dyDescent="0.25">
      <c r="B11" s="1" t="s">
        <v>0</v>
      </c>
      <c r="C11" s="2"/>
      <c r="D11" s="28"/>
      <c r="E11" s="8"/>
    </row>
    <row r="12" spans="1:15" x14ac:dyDescent="0.25">
      <c r="B12" s="3" t="s">
        <v>1</v>
      </c>
      <c r="C12" s="4">
        <f>+C13+C14+C15+C16+C17</f>
        <v>294784154</v>
      </c>
      <c r="D12" s="4">
        <f>+D13+D14+D15+D16+D17</f>
        <v>367298845.92000002</v>
      </c>
      <c r="E12" s="8"/>
    </row>
    <row r="13" spans="1:15" x14ac:dyDescent="0.25">
      <c r="B13" s="5" t="s">
        <v>2</v>
      </c>
      <c r="C13" s="6">
        <f>+'[1]plantilla presupuesto 2021 '!$B$18+'[1]plantilla presupuesto 2021 '!$B$19+'[1]plantilla presupuesto 2021 '!$B$22</f>
        <v>259289392</v>
      </c>
      <c r="D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E13" s="8"/>
    </row>
    <row r="14" spans="1:15" x14ac:dyDescent="0.25">
      <c r="B14" s="5" t="s">
        <v>3</v>
      </c>
      <c r="C14" s="6">
        <f>+'[1]plantilla presupuesto 2021 '!$B$20</f>
        <v>930600</v>
      </c>
      <c r="D14" s="29">
        <f>+'[1]plantilla presupuesto 2021 '!$D$20</f>
        <v>1044000</v>
      </c>
      <c r="E14" s="8"/>
    </row>
    <row r="15" spans="1:15" x14ac:dyDescent="0.25">
      <c r="B15" s="5" t="s">
        <v>4</v>
      </c>
      <c r="C15" s="6">
        <v>0</v>
      </c>
      <c r="D15" s="29">
        <v>0</v>
      </c>
      <c r="E15" s="8"/>
    </row>
    <row r="16" spans="1:15" x14ac:dyDescent="0.25">
      <c r="B16" s="5" t="s">
        <v>5</v>
      </c>
      <c r="C16" s="6">
        <v>0</v>
      </c>
      <c r="D16" s="29">
        <v>0</v>
      </c>
      <c r="E16" s="8"/>
    </row>
    <row r="17" spans="2:5" x14ac:dyDescent="0.25">
      <c r="B17" s="5" t="s">
        <v>6</v>
      </c>
      <c r="C17" s="6">
        <f>+'[1]plantilla presupuesto 2021 '!$B$25</f>
        <v>34564162</v>
      </c>
      <c r="D17" s="29">
        <f>+'[1]plantilla presupuesto 2021 '!$D$25+2421821.72</f>
        <v>41662293.359999999</v>
      </c>
      <c r="E17" s="8"/>
    </row>
    <row r="18" spans="2:5" x14ac:dyDescent="0.25">
      <c r="B18" s="3" t="s">
        <v>7</v>
      </c>
      <c r="C18" s="4">
        <f>+C19+C20+C21+C22+C24+C23+C25+C26+C27</f>
        <v>27736016</v>
      </c>
      <c r="D18" s="4">
        <f>+D19+D20+D21+D22+D24+D23+D25+D26+D27</f>
        <v>33956016</v>
      </c>
      <c r="E18" s="8"/>
    </row>
    <row r="19" spans="2:5" x14ac:dyDescent="0.25">
      <c r="B19" s="5" t="s">
        <v>8</v>
      </c>
      <c r="C19" s="6">
        <f>+'[1]plantilla presupuesto 2021 '!$B$28</f>
        <v>3430000</v>
      </c>
      <c r="D19" s="29">
        <v>4460000</v>
      </c>
      <c r="E19" s="8"/>
    </row>
    <row r="20" spans="2:5" x14ac:dyDescent="0.25">
      <c r="B20" s="5" t="s">
        <v>9</v>
      </c>
      <c r="C20" s="6">
        <f>+'[1]plantilla presupuesto 2021 '!$B$29</f>
        <v>4513000</v>
      </c>
      <c r="D20" s="29">
        <v>4513000</v>
      </c>
      <c r="E20" s="8"/>
    </row>
    <row r="21" spans="2:5" x14ac:dyDescent="0.25">
      <c r="B21" s="5" t="s">
        <v>10</v>
      </c>
      <c r="C21" s="6">
        <f>+'[1]plantilla presupuesto 2021 '!$B$30</f>
        <v>500000</v>
      </c>
      <c r="D21" s="29">
        <v>500000</v>
      </c>
      <c r="E21" s="8"/>
    </row>
    <row r="22" spans="2:5" x14ac:dyDescent="0.25">
      <c r="B22" s="5" t="s">
        <v>11</v>
      </c>
      <c r="C22" s="6">
        <f>+'[1]plantilla presupuesto 2021 '!$B$31</f>
        <v>497200</v>
      </c>
      <c r="D22" s="29">
        <v>497200</v>
      </c>
      <c r="E22" s="8"/>
    </row>
    <row r="23" spans="2:5" x14ac:dyDescent="0.25">
      <c r="B23" s="5" t="s">
        <v>12</v>
      </c>
      <c r="C23" s="6">
        <f>+'[1]plantilla presupuesto 2021 '!$B$32</f>
        <v>2704150</v>
      </c>
      <c r="D23" s="29">
        <v>2704150</v>
      </c>
    </row>
    <row r="24" spans="2:5" x14ac:dyDescent="0.25">
      <c r="B24" s="5" t="s">
        <v>13</v>
      </c>
      <c r="C24" s="6">
        <f>+'[1]plantilla presupuesto 2021 '!$B$33</f>
        <v>1003646</v>
      </c>
      <c r="D24" s="29">
        <v>1350646</v>
      </c>
    </row>
    <row r="25" spans="2:5" x14ac:dyDescent="0.25">
      <c r="B25" s="5" t="s">
        <v>14</v>
      </c>
      <c r="C25" s="6">
        <f>+'[1]plantilla presupuesto 2021 '!$B$34</f>
        <v>4780620</v>
      </c>
      <c r="D25" s="29">
        <v>8123620</v>
      </c>
    </row>
    <row r="26" spans="2:5" x14ac:dyDescent="0.25">
      <c r="B26" s="5" t="s">
        <v>15</v>
      </c>
      <c r="C26" s="6">
        <f>+'[1]plantilla presupuesto 2021 '!$B$35</f>
        <v>10307400</v>
      </c>
      <c r="D26" s="29">
        <v>10807400</v>
      </c>
    </row>
    <row r="27" spans="2:5" x14ac:dyDescent="0.25">
      <c r="B27" s="5" t="s">
        <v>16</v>
      </c>
      <c r="C27" s="6">
        <f>+'[1]plantilla presupuesto 2021 '!$B$36</f>
        <v>0</v>
      </c>
      <c r="D27" s="29">
        <v>1000000</v>
      </c>
    </row>
    <row r="28" spans="2:5" x14ac:dyDescent="0.25">
      <c r="B28" s="3" t="s">
        <v>17</v>
      </c>
      <c r="C28" s="4">
        <f>+C29+C30+C31+C32+C33+C34+C35+C36+C37</f>
        <v>265487045</v>
      </c>
      <c r="D28" s="4">
        <f>+D29+D30+D31+D32+D33+D34+D35+D36+D37</f>
        <v>227697121.88</v>
      </c>
    </row>
    <row r="29" spans="2:5" x14ac:dyDescent="0.25">
      <c r="B29" s="5" t="s">
        <v>18</v>
      </c>
      <c r="C29" s="6">
        <f>+'[1]plantilla presupuesto 2021 '!$B$38</f>
        <v>15945610</v>
      </c>
      <c r="D29" s="29">
        <v>15945610</v>
      </c>
    </row>
    <row r="30" spans="2:5" x14ac:dyDescent="0.25">
      <c r="B30" s="5" t="s">
        <v>19</v>
      </c>
      <c r="C30" s="6">
        <f>+'[1]plantilla presupuesto 2021 '!$B$39</f>
        <v>1926000</v>
      </c>
      <c r="D30" s="29">
        <v>1926000</v>
      </c>
    </row>
    <row r="31" spans="2:5" x14ac:dyDescent="0.25">
      <c r="B31" s="5" t="s">
        <v>20</v>
      </c>
      <c r="C31" s="6">
        <f>+'[1]plantilla presupuesto 2021 '!$B$40</f>
        <v>7627500</v>
      </c>
      <c r="D31" s="29">
        <v>10127500</v>
      </c>
    </row>
    <row r="32" spans="2:5" x14ac:dyDescent="0.25">
      <c r="B32" s="5" t="s">
        <v>21</v>
      </c>
      <c r="C32" s="6">
        <f>+'[1]plantilla presupuesto 2021 '!$B$41</f>
        <v>87131973</v>
      </c>
      <c r="D32" s="29">
        <v>38777049.880000003</v>
      </c>
    </row>
    <row r="33" spans="2:4" x14ac:dyDescent="0.25">
      <c r="B33" s="5" t="s">
        <v>22</v>
      </c>
      <c r="C33" s="6">
        <f>+'[1]plantilla presupuesto 2021 '!$B$42</f>
        <v>4929500</v>
      </c>
      <c r="D33" s="29">
        <v>5029500</v>
      </c>
    </row>
    <row r="34" spans="2:4" x14ac:dyDescent="0.25">
      <c r="B34" s="5" t="s">
        <v>23</v>
      </c>
      <c r="C34" s="6">
        <f>+'[1]plantilla presupuesto 2021 '!$B$43</f>
        <v>810000</v>
      </c>
      <c r="D34" s="29">
        <v>5390000</v>
      </c>
    </row>
    <row r="35" spans="2:4" x14ac:dyDescent="0.25">
      <c r="B35" s="5" t="s">
        <v>24</v>
      </c>
      <c r="C35" s="6">
        <f>+'[1]plantilla presupuesto 2021 '!$B$44</f>
        <v>60349762</v>
      </c>
      <c r="D35" s="29">
        <v>62834762</v>
      </c>
    </row>
    <row r="36" spans="2:4" x14ac:dyDescent="0.25">
      <c r="B36" s="5" t="s">
        <v>25</v>
      </c>
      <c r="C36" s="6">
        <f>+'[1]plantilla presupuesto 2021 '!$B$45</f>
        <v>0</v>
      </c>
      <c r="D36" s="29">
        <v>0</v>
      </c>
    </row>
    <row r="37" spans="2:4" x14ac:dyDescent="0.25">
      <c r="B37" s="5" t="s">
        <v>26</v>
      </c>
      <c r="C37" s="6">
        <f>+'[1]plantilla presupuesto 2021 '!$B$46</f>
        <v>86766700</v>
      </c>
      <c r="D37" s="29">
        <v>87666700</v>
      </c>
    </row>
    <row r="38" spans="2:4" x14ac:dyDescent="0.25">
      <c r="B38" s="3" t="s">
        <v>27</v>
      </c>
      <c r="C38" s="30">
        <f>+C39+C40+C41+C42+C43+C44+C45+C46</f>
        <v>0</v>
      </c>
      <c r="D38" s="30">
        <f>+D39+D40+D41+D42+D43+D44+D45+D46</f>
        <v>600000</v>
      </c>
    </row>
    <row r="39" spans="2:4" x14ac:dyDescent="0.25">
      <c r="B39" s="5" t="s">
        <v>28</v>
      </c>
      <c r="C39" s="6"/>
      <c r="D39" s="29">
        <f>+'[1]plantilla presupuesto 2021 '!$D$48</f>
        <v>600000</v>
      </c>
    </row>
    <row r="40" spans="2:4" x14ac:dyDescent="0.25">
      <c r="B40" s="5" t="s">
        <v>29</v>
      </c>
      <c r="C40" s="6"/>
    </row>
    <row r="41" spans="2:4" x14ac:dyDescent="0.25">
      <c r="B41" s="5" t="s">
        <v>30</v>
      </c>
      <c r="C41" s="6"/>
    </row>
    <row r="42" spans="2:4" x14ac:dyDescent="0.25">
      <c r="B42" s="5" t="s">
        <v>31</v>
      </c>
      <c r="C42" s="6"/>
    </row>
    <row r="43" spans="2:4" x14ac:dyDescent="0.25">
      <c r="B43" s="5" t="s">
        <v>32</v>
      </c>
      <c r="C43" s="6"/>
    </row>
    <row r="44" spans="2:4" x14ac:dyDescent="0.25">
      <c r="B44" s="5" t="s">
        <v>33</v>
      </c>
      <c r="C44" s="6"/>
    </row>
    <row r="45" spans="2:4" x14ac:dyDescent="0.25">
      <c r="B45" s="5" t="s">
        <v>34</v>
      </c>
      <c r="C45" s="6"/>
    </row>
    <row r="46" spans="2:4" x14ac:dyDescent="0.25">
      <c r="B46" s="5" t="s">
        <v>35</v>
      </c>
      <c r="C46" s="6"/>
    </row>
    <row r="47" spans="2:4" x14ac:dyDescent="0.25">
      <c r="B47" s="3" t="s">
        <v>36</v>
      </c>
      <c r="C47" s="4"/>
    </row>
    <row r="48" spans="2:4" x14ac:dyDescent="0.25">
      <c r="B48" s="5" t="s">
        <v>37</v>
      </c>
      <c r="C48" s="6"/>
    </row>
    <row r="49" spans="2:4" x14ac:dyDescent="0.25">
      <c r="B49" s="5" t="s">
        <v>38</v>
      </c>
      <c r="C49" s="6"/>
    </row>
    <row r="50" spans="2:4" x14ac:dyDescent="0.25">
      <c r="B50" s="5" t="s">
        <v>39</v>
      </c>
      <c r="C50" s="6"/>
    </row>
    <row r="51" spans="2:4" x14ac:dyDescent="0.25">
      <c r="B51" s="5" t="s">
        <v>40</v>
      </c>
      <c r="C51" s="6"/>
    </row>
    <row r="52" spans="2:4" x14ac:dyDescent="0.25">
      <c r="B52" s="5" t="s">
        <v>41</v>
      </c>
      <c r="C52" s="6"/>
    </row>
    <row r="53" spans="2:4" x14ac:dyDescent="0.25">
      <c r="B53" s="5" t="s">
        <v>42</v>
      </c>
      <c r="C53" s="6"/>
    </row>
    <row r="54" spans="2:4" x14ac:dyDescent="0.25">
      <c r="B54" s="3" t="s">
        <v>43</v>
      </c>
      <c r="C54" s="4">
        <f>+C55+C57+C56+C58+C59+C60+C62+C61</f>
        <v>84400000</v>
      </c>
      <c r="D54" s="4">
        <f>+D55+D57+D56+D58+D59+D60+D62+D61</f>
        <v>84400000</v>
      </c>
    </row>
    <row r="55" spans="2:4" x14ac:dyDescent="0.25">
      <c r="B55" s="5" t="s">
        <v>44</v>
      </c>
      <c r="C55" s="6">
        <f>+'[1]plantilla presupuesto 2021 '!$B$64</f>
        <v>5050000</v>
      </c>
      <c r="D55" s="29">
        <v>5550000</v>
      </c>
    </row>
    <row r="56" spans="2:4" x14ac:dyDescent="0.25">
      <c r="B56" s="5" t="s">
        <v>45</v>
      </c>
      <c r="C56" s="6">
        <f>+'[1]plantilla presupuesto 2021 '!$B$65</f>
        <v>0</v>
      </c>
      <c r="D56" s="29">
        <v>0</v>
      </c>
    </row>
    <row r="57" spans="2:4" x14ac:dyDescent="0.25">
      <c r="B57" s="5" t="s">
        <v>46</v>
      </c>
      <c r="C57" s="6">
        <f>+'[1]plantilla presupuesto 2021 '!$B$66</f>
        <v>72500000</v>
      </c>
      <c r="D57" s="29">
        <v>72500000</v>
      </c>
    </row>
    <row r="58" spans="2:4" x14ac:dyDescent="0.25">
      <c r="B58" s="5" t="s">
        <v>47</v>
      </c>
      <c r="C58" s="6">
        <f>+'[1]plantilla presupuesto 2021 '!$B$67</f>
        <v>6300000</v>
      </c>
      <c r="D58" s="29">
        <v>5800000</v>
      </c>
    </row>
    <row r="59" spans="2:4" x14ac:dyDescent="0.25">
      <c r="B59" s="5" t="s">
        <v>48</v>
      </c>
      <c r="C59" s="6">
        <f>+'[1]plantilla presupuesto 2021 '!$B$68</f>
        <v>550000</v>
      </c>
      <c r="D59" s="29">
        <v>550000</v>
      </c>
    </row>
    <row r="60" spans="2:4" x14ac:dyDescent="0.25">
      <c r="B60" s="5" t="s">
        <v>49</v>
      </c>
      <c r="C60" s="6"/>
    </row>
    <row r="61" spans="2:4" x14ac:dyDescent="0.25">
      <c r="B61" s="5" t="s">
        <v>50</v>
      </c>
      <c r="C61" s="6"/>
    </row>
    <row r="62" spans="2:4" x14ac:dyDescent="0.25">
      <c r="B62" s="5" t="s">
        <v>51</v>
      </c>
      <c r="C62" s="6"/>
    </row>
    <row r="63" spans="2:4" x14ac:dyDescent="0.25">
      <c r="B63" s="5" t="s">
        <v>52</v>
      </c>
      <c r="C63" s="6"/>
    </row>
    <row r="64" spans="2:4" x14ac:dyDescent="0.25">
      <c r="B64" s="3" t="s">
        <v>53</v>
      </c>
      <c r="C64" s="4"/>
    </row>
    <row r="65" spans="2:4" x14ac:dyDescent="0.25">
      <c r="B65" s="5" t="s">
        <v>54</v>
      </c>
      <c r="C65" s="6"/>
    </row>
    <row r="66" spans="2:4" x14ac:dyDescent="0.25">
      <c r="B66" s="5" t="s">
        <v>55</v>
      </c>
      <c r="C66" s="6"/>
    </row>
    <row r="67" spans="2:4" x14ac:dyDescent="0.25">
      <c r="B67" s="5" t="s">
        <v>56</v>
      </c>
      <c r="C67" s="6"/>
    </row>
    <row r="68" spans="2:4" x14ac:dyDescent="0.25">
      <c r="B68" s="5" t="s">
        <v>57</v>
      </c>
      <c r="C68" s="6"/>
    </row>
    <row r="69" spans="2:4" x14ac:dyDescent="0.25">
      <c r="B69" s="3" t="s">
        <v>58</v>
      </c>
      <c r="C69" s="4"/>
    </row>
    <row r="70" spans="2:4" x14ac:dyDescent="0.25">
      <c r="B70" s="5" t="s">
        <v>59</v>
      </c>
      <c r="C70" s="6"/>
    </row>
    <row r="71" spans="2:4" x14ac:dyDescent="0.25">
      <c r="B71" s="5" t="s">
        <v>60</v>
      </c>
      <c r="C71" s="6"/>
    </row>
    <row r="72" spans="2:4" x14ac:dyDescent="0.25">
      <c r="B72" s="3" t="s">
        <v>61</v>
      </c>
      <c r="C72" s="4"/>
    </row>
    <row r="73" spans="2:4" x14ac:dyDescent="0.25">
      <c r="B73" s="5" t="s">
        <v>62</v>
      </c>
      <c r="C73" s="6"/>
    </row>
    <row r="74" spans="2:4" x14ac:dyDescent="0.25">
      <c r="B74" s="5" t="s">
        <v>63</v>
      </c>
      <c r="C74" s="6"/>
    </row>
    <row r="75" spans="2:4" x14ac:dyDescent="0.25">
      <c r="B75" s="5" t="s">
        <v>64</v>
      </c>
      <c r="C75" s="6"/>
    </row>
    <row r="76" spans="2:4" x14ac:dyDescent="0.25">
      <c r="B76" s="1" t="s">
        <v>67</v>
      </c>
      <c r="C76" s="2">
        <f>+C54+C38+C28+C18+C12</f>
        <v>672407215</v>
      </c>
      <c r="D76" s="2">
        <f>+D54+D38+D28+D18+D12</f>
        <v>713951983.79999995</v>
      </c>
    </row>
    <row r="77" spans="2:4" x14ac:dyDescent="0.25">
      <c r="B77" s="3" t="s">
        <v>68</v>
      </c>
      <c r="C77" s="4"/>
    </row>
    <row r="78" spans="2:4" x14ac:dyDescent="0.25">
      <c r="B78" s="5" t="s">
        <v>69</v>
      </c>
      <c r="C78" s="6"/>
    </row>
    <row r="79" spans="2:4" x14ac:dyDescent="0.25">
      <c r="B79" s="5" t="s">
        <v>70</v>
      </c>
      <c r="C79" s="6"/>
    </row>
    <row r="80" spans="2:4" x14ac:dyDescent="0.25">
      <c r="B80" s="3" t="s">
        <v>71</v>
      </c>
      <c r="C80" s="4"/>
    </row>
    <row r="81" spans="2:4" x14ac:dyDescent="0.25">
      <c r="B81" s="5" t="s">
        <v>72</v>
      </c>
      <c r="C81" s="6"/>
    </row>
    <row r="82" spans="2:4" x14ac:dyDescent="0.25">
      <c r="B82" s="5" t="s">
        <v>73</v>
      </c>
      <c r="C82" s="6"/>
    </row>
    <row r="83" spans="2:4" x14ac:dyDescent="0.25">
      <c r="B83" s="3" t="s">
        <v>74</v>
      </c>
      <c r="C83" s="4"/>
    </row>
    <row r="84" spans="2:4" x14ac:dyDescent="0.25">
      <c r="B84" s="5" t="s">
        <v>75</v>
      </c>
      <c r="C84" s="6"/>
    </row>
    <row r="85" spans="2:4" x14ac:dyDescent="0.25">
      <c r="B85" s="10" t="s">
        <v>65</v>
      </c>
      <c r="C85" s="9">
        <f>+C76</f>
        <v>672407215</v>
      </c>
      <c r="D85" s="9">
        <f>+D76</f>
        <v>713951983.79999995</v>
      </c>
    </row>
    <row r="86" spans="2:4" x14ac:dyDescent="0.25">
      <c r="C86" s="31"/>
    </row>
    <row r="87" spans="2:4" x14ac:dyDescent="0.25">
      <c r="B87" t="s">
        <v>101</v>
      </c>
    </row>
    <row r="90" spans="2:4" ht="15.75" thickBot="1" x14ac:dyDescent="0.3"/>
    <row r="91" spans="2:4" ht="26.25" customHeight="1" thickBot="1" x14ac:dyDescent="0.3">
      <c r="B91" s="27" t="s">
        <v>95</v>
      </c>
    </row>
    <row r="92" spans="2:4" ht="33.75" customHeight="1" thickBot="1" x14ac:dyDescent="0.3">
      <c r="B92" s="25" t="s">
        <v>96</v>
      </c>
    </row>
    <row r="93" spans="2:4" ht="45.75" thickBot="1" x14ac:dyDescent="0.3">
      <c r="B93" s="26" t="s">
        <v>97</v>
      </c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workbookViewId="0">
      <selection activeCell="B30" sqref="B30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29" customWidth="1"/>
    <col min="5" max="5" width="16.7109375" style="29" customWidth="1"/>
    <col min="6" max="8" width="14.140625" style="29" customWidth="1"/>
    <col min="9" max="9" width="14.28515625" style="29" customWidth="1"/>
    <col min="10" max="10" width="14.140625" style="29" customWidth="1"/>
    <col min="11" max="11" width="14.42578125" style="29" customWidth="1"/>
    <col min="12" max="12" width="15" style="29" customWidth="1"/>
    <col min="13" max="13" width="14" style="29" customWidth="1"/>
    <col min="14" max="14" width="14.5703125" style="29" customWidth="1"/>
    <col min="15" max="15" width="13.7109375" style="29" customWidth="1"/>
    <col min="16" max="16" width="14.5703125" customWidth="1"/>
    <col min="18" max="18" width="15.28515625" customWidth="1"/>
  </cols>
  <sheetData>
    <row r="3" spans="3:19" ht="28.5" customHeight="1" x14ac:dyDescent="0.25">
      <c r="C3" s="42" t="s">
        <v>100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9" ht="21" customHeight="1" x14ac:dyDescent="0.25">
      <c r="C4" s="40" t="s">
        <v>99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51" t="s">
        <v>98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66</v>
      </c>
      <c r="D9" s="49" t="s">
        <v>94</v>
      </c>
      <c r="E9" s="49" t="s">
        <v>93</v>
      </c>
      <c r="F9" s="53" t="s">
        <v>91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6"/>
      <c r="D10" s="50"/>
      <c r="E10" s="50"/>
      <c r="F10" s="35" t="s">
        <v>79</v>
      </c>
      <c r="G10" s="35" t="s">
        <v>80</v>
      </c>
      <c r="H10" s="35" t="s">
        <v>81</v>
      </c>
      <c r="I10" s="35" t="s">
        <v>82</v>
      </c>
      <c r="J10" s="36" t="s">
        <v>83</v>
      </c>
      <c r="K10" s="35" t="s">
        <v>84</v>
      </c>
      <c r="L10" s="36" t="s">
        <v>85</v>
      </c>
      <c r="M10" s="35" t="s">
        <v>86</v>
      </c>
      <c r="N10" s="35" t="s">
        <v>87</v>
      </c>
      <c r="O10" s="35" t="s">
        <v>88</v>
      </c>
      <c r="P10" s="16" t="s">
        <v>89</v>
      </c>
      <c r="Q10" s="17" t="s">
        <v>90</v>
      </c>
      <c r="R10" s="16" t="s">
        <v>78</v>
      </c>
    </row>
    <row r="11" spans="3:19" x14ac:dyDescent="0.25">
      <c r="C11" s="1" t="s"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"/>
      <c r="Q11" s="2"/>
      <c r="R11" s="2"/>
    </row>
    <row r="12" spans="3:19" x14ac:dyDescent="0.25">
      <c r="C12" s="3" t="s">
        <v>1</v>
      </c>
      <c r="D12" s="33">
        <f>+D13+D14+D15+D16+D17</f>
        <v>294784154</v>
      </c>
      <c r="E12" s="33">
        <f>+E13+E14+E15+E16+E17</f>
        <v>367298845.92000002</v>
      </c>
      <c r="F12" s="33">
        <f t="shared" ref="F12:R12" si="0">+F13+F14+F15+F16+F17</f>
        <v>21158971.490000002</v>
      </c>
      <c r="G12" s="33">
        <f t="shared" si="0"/>
        <v>34956463.640000001</v>
      </c>
      <c r="H12" s="33">
        <f t="shared" si="0"/>
        <v>23182280.34</v>
      </c>
      <c r="I12" s="33">
        <f t="shared" si="0"/>
        <v>23382490.969999999</v>
      </c>
      <c r="J12" s="33">
        <f t="shared" si="0"/>
        <v>22265935.59</v>
      </c>
      <c r="K12" s="33">
        <f t="shared" si="0"/>
        <v>27012243.360000003</v>
      </c>
      <c r="L12" s="33">
        <f t="shared" si="0"/>
        <v>27678463.600000001</v>
      </c>
      <c r="M12" s="33">
        <f t="shared" si="0"/>
        <v>31641180.679999996</v>
      </c>
      <c r="N12" s="33">
        <f t="shared" si="0"/>
        <v>26439902.41</v>
      </c>
      <c r="O12" s="33">
        <f t="shared" si="0"/>
        <v>27866500.48</v>
      </c>
      <c r="P12" s="4">
        <f t="shared" si="0"/>
        <v>27154134.98</v>
      </c>
      <c r="Q12" s="4">
        <f t="shared" si="0"/>
        <v>0</v>
      </c>
      <c r="R12" s="4">
        <f t="shared" si="0"/>
        <v>292738567.53999996</v>
      </c>
    </row>
    <row r="13" spans="3:19" x14ac:dyDescent="0.25">
      <c r="C13" s="5" t="s">
        <v>2</v>
      </c>
      <c r="D13" s="29">
        <v>259289392</v>
      </c>
      <c r="E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F13" s="29">
        <f>+'[2]Ejecucion Presupuestaria 21'!$C$18</f>
        <v>18263914.550000001</v>
      </c>
      <c r="G13" s="29">
        <f>+'[3]Ejecucion Presupuestaria 21'!$C$18+'[3]Ejecucion Presupuestaria 21'!$C$19+'[3]Ejecucion Presupuestaria 21'!$C$21</f>
        <v>32003206.780000001</v>
      </c>
      <c r="H13" s="29">
        <f>+'[2]Ejecucion Presupuestaria 21'!$E$18</f>
        <v>20037172.539999999</v>
      </c>
      <c r="I13" s="29">
        <f>+'[2]Ejecucion Presupuestaria 21'!$F$18</f>
        <v>20243532.550000001</v>
      </c>
      <c r="J13" s="29">
        <f>+'[2]Ejecucion Presupuestaria 21'!$G$18</f>
        <v>19270727.129999999</v>
      </c>
      <c r="K13" s="29">
        <f>+'[2]Ejecucion Presupuestaria 21'!$H$18+'[2]Ejecucion Presupuestaria 21'!$H$21</f>
        <v>23503563.760000002</v>
      </c>
      <c r="L13" s="29">
        <f>+'[2]Ejecucion Presupuestaria 21'!$I$18+'[2]Ejecucion Presupuestaria 21'!$I$21</f>
        <v>24101046.900000002</v>
      </c>
      <c r="M13" s="29">
        <f>+'[2]Ejecucion Presupuestaria 21'!$J$18+'[2]Ejecucion Presupuestaria 21'!$J$21</f>
        <v>28120328.299999997</v>
      </c>
      <c r="N13" s="29">
        <f>+'[3]Ejecucion Presupuestaria 21'!$J$18</f>
        <v>22888119.199999999</v>
      </c>
      <c r="O13" s="29">
        <v>24097075.07</v>
      </c>
      <c r="P13" s="29">
        <v>23482079.48</v>
      </c>
      <c r="Q13" s="29"/>
      <c r="R13" s="29">
        <f>+F13+G13+H13+I13+J13+K13+L13+M13+N13+O13+P13+Q13</f>
        <v>256010766.25999996</v>
      </c>
    </row>
    <row r="14" spans="3:19" x14ac:dyDescent="0.25">
      <c r="C14" s="5" t="s">
        <v>3</v>
      </c>
      <c r="D14" s="29">
        <v>930600</v>
      </c>
      <c r="E14" s="29">
        <f>+'[1]plantilla presupuesto 2021 '!$D$20</f>
        <v>1044000</v>
      </c>
      <c r="F14" s="29">
        <f>+'[2]Ejecucion Presupuestaria 21'!$C$22</f>
        <v>85935</v>
      </c>
      <c r="G14" s="32">
        <f>+'[2]Ejecucion Presupuestaria 21'!$D$22</f>
        <v>85935</v>
      </c>
      <c r="H14" s="29">
        <f>+'[2]Ejecucion Presupuestaria 21'!$E$22</f>
        <v>63050</v>
      </c>
      <c r="I14" s="29">
        <f>+'[2]Ejecucion Presupuestaria 21'!$F$22</f>
        <v>31050</v>
      </c>
      <c r="J14" s="29">
        <f>+'[2]Ejecucion Presupuestaria 21'!$G$22</f>
        <v>31050</v>
      </c>
      <c r="K14" s="29">
        <f>+'[2]Ejecucion Presupuestaria 21'!$H$22</f>
        <v>31050</v>
      </c>
      <c r="L14" s="29">
        <f>+'[2]Ejecucion Presupuestaria 21'!$I$22</f>
        <v>31050</v>
      </c>
      <c r="M14" s="29">
        <f>+'[2]Ejecucion Presupuestaria 21'!$J$22</f>
        <v>42550</v>
      </c>
      <c r="N14" s="29">
        <f>+'[3]Ejecucion Presupuestaria 21'!$J$22</f>
        <v>42550</v>
      </c>
      <c r="O14" s="29">
        <v>42550</v>
      </c>
      <c r="P14" s="29">
        <v>42550</v>
      </c>
      <c r="Q14" s="29"/>
      <c r="R14" s="29">
        <f t="shared" ref="R14:R37" si="1">+F14+G14+H14+I14+J14+K14+L14+M14+N14+O14+P14+Q14</f>
        <v>529320</v>
      </c>
    </row>
    <row r="15" spans="3:19" x14ac:dyDescent="0.25">
      <c r="C15" s="5" t="s">
        <v>4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/>
      <c r="R15" s="29">
        <f t="shared" si="1"/>
        <v>0</v>
      </c>
      <c r="S15" s="18"/>
    </row>
    <row r="16" spans="3:19" x14ac:dyDescent="0.25">
      <c r="C16" s="5" t="s">
        <v>5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/>
      <c r="R16" s="29">
        <f t="shared" si="1"/>
        <v>0</v>
      </c>
    </row>
    <row r="17" spans="3:18" x14ac:dyDescent="0.25">
      <c r="C17" s="5" t="s">
        <v>6</v>
      </c>
      <c r="D17" s="29">
        <v>34564162</v>
      </c>
      <c r="E17" s="29">
        <f>+'[1]plantilla presupuesto 2021 '!$D$25+2421821.72</f>
        <v>41662293.359999999</v>
      </c>
      <c r="F17" s="29">
        <f>+'[2]Ejecucion Presupuestaria 21'!$C$26</f>
        <v>2809121.94</v>
      </c>
      <c r="G17" s="29">
        <f>+'[2]Ejecucion Presupuestaria 21'!$D$26</f>
        <v>2867321.86</v>
      </c>
      <c r="H17" s="29">
        <f>+'[2]Ejecucion Presupuestaria 21'!$E$26</f>
        <v>3082057.8</v>
      </c>
      <c r="I17" s="29">
        <f>+'[2]Ejecucion Presupuestaria 21'!$F$26</f>
        <v>3107908.42</v>
      </c>
      <c r="J17" s="29">
        <f>+'[2]Ejecucion Presupuestaria 21'!$G$26</f>
        <v>2964158.46</v>
      </c>
      <c r="K17" s="29">
        <f>+'[2]Ejecucion Presupuestaria 21'!$H$26</f>
        <v>3477629.6</v>
      </c>
      <c r="L17" s="29">
        <f>+'[2]Ejecucion Presupuestaria 21'!$I$26</f>
        <v>3546366.7</v>
      </c>
      <c r="M17" s="29">
        <f>+'[2]Ejecucion Presupuestaria 21'!$J$26</f>
        <v>3478302.38</v>
      </c>
      <c r="N17" s="29">
        <f>+'[3]Ejecucion Presupuestaria 21'!$J$26</f>
        <v>3509233.21</v>
      </c>
      <c r="O17" s="29">
        <v>3726875.41</v>
      </c>
      <c r="P17" s="29">
        <v>3629505.5</v>
      </c>
      <c r="Q17" s="29"/>
      <c r="R17" s="29">
        <f t="shared" si="1"/>
        <v>36198481.280000001</v>
      </c>
    </row>
    <row r="18" spans="3:18" x14ac:dyDescent="0.25">
      <c r="C18" s="3" t="s">
        <v>7</v>
      </c>
      <c r="D18" s="33">
        <f>+D19+D20+D21+D22+D23+D24+D25+D26+D27</f>
        <v>27736016</v>
      </c>
      <c r="E18" s="33">
        <f>+E19+E20+E21+E22+E23+E24+E25+E26+E27</f>
        <v>33956016</v>
      </c>
      <c r="F18" s="33">
        <f t="shared" ref="F18:R18" si="2">+F19+F20+F21+F22+F23+F24+F25+F26+F27</f>
        <v>0</v>
      </c>
      <c r="G18" s="33">
        <f t="shared" si="2"/>
        <v>538287.93999999994</v>
      </c>
      <c r="H18" s="33">
        <f t="shared" si="2"/>
        <v>776329.12</v>
      </c>
      <c r="I18" s="33">
        <f t="shared" si="2"/>
        <v>315872.55999999994</v>
      </c>
      <c r="J18" s="33">
        <f t="shared" si="2"/>
        <v>1349138.25</v>
      </c>
      <c r="K18" s="33">
        <f t="shared" si="2"/>
        <v>411498.82999999996</v>
      </c>
      <c r="L18" s="33">
        <f t="shared" si="2"/>
        <v>717823.28</v>
      </c>
      <c r="M18" s="33">
        <f t="shared" si="2"/>
        <v>296956.5</v>
      </c>
      <c r="N18" s="33">
        <f t="shared" si="2"/>
        <v>161802.35</v>
      </c>
      <c r="O18" s="33">
        <f t="shared" si="2"/>
        <v>1423678.97</v>
      </c>
      <c r="P18" s="33">
        <f t="shared" si="2"/>
        <v>115932.01</v>
      </c>
      <c r="Q18" s="33">
        <f t="shared" si="2"/>
        <v>0</v>
      </c>
      <c r="R18" s="4">
        <f t="shared" si="2"/>
        <v>6107319.8099999996</v>
      </c>
    </row>
    <row r="19" spans="3:18" x14ac:dyDescent="0.25">
      <c r="C19" s="5" t="s">
        <v>8</v>
      </c>
      <c r="D19" s="29">
        <v>3430000</v>
      </c>
      <c r="E19" s="29">
        <v>4460000</v>
      </c>
      <c r="F19" s="29">
        <v>0</v>
      </c>
      <c r="G19" s="29">
        <v>55904.7</v>
      </c>
      <c r="H19" s="29">
        <v>264874.65999999997</v>
      </c>
      <c r="I19" s="29">
        <v>28274.44</v>
      </c>
      <c r="J19" s="29">
        <v>739768.15</v>
      </c>
      <c r="K19" s="29">
        <v>28161.25</v>
      </c>
      <c r="L19" s="29">
        <v>518658.28</v>
      </c>
      <c r="M19" s="29">
        <v>0</v>
      </c>
      <c r="N19" s="29">
        <v>27952.35</v>
      </c>
      <c r="O19" s="29">
        <v>835886.55</v>
      </c>
      <c r="P19" s="29">
        <v>0</v>
      </c>
      <c r="Q19" s="29"/>
      <c r="R19" s="29">
        <f t="shared" si="1"/>
        <v>2499480.38</v>
      </c>
    </row>
    <row r="20" spans="3:18" x14ac:dyDescent="0.25">
      <c r="C20" s="5" t="s">
        <v>9</v>
      </c>
      <c r="D20" s="29">
        <v>4513000</v>
      </c>
      <c r="E20" s="29">
        <v>4513000</v>
      </c>
      <c r="F20" s="29">
        <v>0</v>
      </c>
      <c r="G20" s="29">
        <v>35400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-35400</v>
      </c>
      <c r="O20" s="29">
        <v>0</v>
      </c>
      <c r="P20" s="29">
        <v>60000</v>
      </c>
      <c r="Q20" s="29"/>
      <c r="R20" s="29">
        <f t="shared" si="1"/>
        <v>60000</v>
      </c>
    </row>
    <row r="21" spans="3:18" x14ac:dyDescent="0.25">
      <c r="C21" s="5" t="s">
        <v>10</v>
      </c>
      <c r="D21" s="29">
        <v>500000</v>
      </c>
      <c r="E21" s="29">
        <v>500000</v>
      </c>
      <c r="F21" s="29">
        <v>0</v>
      </c>
      <c r="G21" s="29">
        <v>41900</v>
      </c>
      <c r="H21" s="29">
        <v>26650</v>
      </c>
      <c r="I21" s="29">
        <v>0</v>
      </c>
      <c r="J21" s="29">
        <v>24000</v>
      </c>
      <c r="K21" s="29">
        <v>0</v>
      </c>
      <c r="L21" s="29">
        <v>33750</v>
      </c>
      <c r="M21" s="29">
        <v>51650</v>
      </c>
      <c r="N21" s="29">
        <v>24250</v>
      </c>
      <c r="O21" s="29">
        <v>7850</v>
      </c>
      <c r="P21" s="29">
        <v>0</v>
      </c>
      <c r="Q21" s="29"/>
      <c r="R21" s="29">
        <f t="shared" si="1"/>
        <v>210050</v>
      </c>
    </row>
    <row r="22" spans="3:18" x14ac:dyDescent="0.25">
      <c r="C22" s="5" t="s">
        <v>11</v>
      </c>
      <c r="D22" s="29">
        <v>497200</v>
      </c>
      <c r="E22" s="29">
        <v>497200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/>
      <c r="R22" s="29">
        <f t="shared" si="1"/>
        <v>0</v>
      </c>
    </row>
    <row r="23" spans="3:18" x14ac:dyDescent="0.25">
      <c r="C23" s="5" t="s">
        <v>12</v>
      </c>
      <c r="D23" s="29">
        <v>2704150</v>
      </c>
      <c r="E23" s="29">
        <v>2704150</v>
      </c>
      <c r="F23" s="29">
        <v>0</v>
      </c>
      <c r="G23" s="29">
        <v>145000</v>
      </c>
      <c r="H23" s="29">
        <v>145000</v>
      </c>
      <c r="I23" s="29">
        <v>145000</v>
      </c>
      <c r="J23" s="29">
        <v>145000</v>
      </c>
      <c r="K23" s="29">
        <v>235000</v>
      </c>
      <c r="L23" s="29">
        <v>0</v>
      </c>
      <c r="M23" s="29">
        <v>0</v>
      </c>
      <c r="N23" s="29">
        <v>145000</v>
      </c>
      <c r="O23" s="29">
        <v>435000</v>
      </c>
      <c r="P23" s="29">
        <v>55000</v>
      </c>
      <c r="Q23" s="29"/>
      <c r="R23" s="29">
        <f t="shared" si="1"/>
        <v>1450000</v>
      </c>
    </row>
    <row r="24" spans="3:18" x14ac:dyDescent="0.25">
      <c r="C24" s="5" t="s">
        <v>13</v>
      </c>
      <c r="D24" s="29">
        <v>1003646</v>
      </c>
      <c r="E24" s="29">
        <v>1350646</v>
      </c>
      <c r="F24" s="29">
        <v>0</v>
      </c>
      <c r="G24" s="29">
        <v>213083.24</v>
      </c>
      <c r="H24" s="29">
        <v>13114.46</v>
      </c>
      <c r="I24" s="29">
        <v>0</v>
      </c>
      <c r="J24" s="29">
        <v>0</v>
      </c>
      <c r="K24" s="29">
        <v>133337.57999999999</v>
      </c>
      <c r="L24" s="29">
        <v>0</v>
      </c>
      <c r="N24" s="29">
        <v>0</v>
      </c>
      <c r="O24" s="29">
        <v>114942.42</v>
      </c>
      <c r="P24" s="29">
        <v>0</v>
      </c>
      <c r="Q24" s="29"/>
      <c r="R24" s="29">
        <f t="shared" si="1"/>
        <v>474477.69999999995</v>
      </c>
    </row>
    <row r="25" spans="3:18" x14ac:dyDescent="0.25">
      <c r="C25" s="5" t="s">
        <v>14</v>
      </c>
      <c r="D25" s="29">
        <v>4780620</v>
      </c>
      <c r="E25" s="29">
        <v>8123620</v>
      </c>
      <c r="F25" s="29">
        <v>0</v>
      </c>
      <c r="G25" s="29">
        <v>32000</v>
      </c>
      <c r="H25" s="29">
        <v>0</v>
      </c>
      <c r="I25" s="29">
        <v>106471.4</v>
      </c>
      <c r="J25" s="29">
        <v>565370.1</v>
      </c>
      <c r="K25" s="29">
        <v>0</v>
      </c>
      <c r="L25" s="29">
        <v>12355</v>
      </c>
      <c r="M25" s="29">
        <v>210836.5</v>
      </c>
      <c r="N25" s="29">
        <v>0</v>
      </c>
      <c r="O25" s="29">
        <v>0</v>
      </c>
      <c r="P25" s="29">
        <v>932.01</v>
      </c>
      <c r="Q25" s="29"/>
      <c r="R25" s="29">
        <f t="shared" si="1"/>
        <v>927965.01</v>
      </c>
    </row>
    <row r="26" spans="3:18" x14ac:dyDescent="0.25">
      <c r="C26" s="5" t="s">
        <v>15</v>
      </c>
      <c r="D26" s="29">
        <v>10307400</v>
      </c>
      <c r="E26" s="29">
        <v>10807400</v>
      </c>
      <c r="F26" s="29">
        <v>0</v>
      </c>
      <c r="G26" s="29">
        <v>15000</v>
      </c>
      <c r="H26" s="29">
        <v>326690</v>
      </c>
      <c r="I26" s="29">
        <v>36126.720000000001</v>
      </c>
      <c r="J26" s="29">
        <v>-125000</v>
      </c>
      <c r="K26" s="29">
        <v>15000</v>
      </c>
      <c r="L26" s="29">
        <v>153060</v>
      </c>
      <c r="M26" s="29">
        <v>15000</v>
      </c>
      <c r="N26" s="29">
        <v>0</v>
      </c>
      <c r="O26" s="29">
        <v>30000</v>
      </c>
      <c r="P26" s="29">
        <v>0</v>
      </c>
      <c r="Q26" s="29"/>
      <c r="R26" s="29">
        <f t="shared" si="1"/>
        <v>465876.72</v>
      </c>
    </row>
    <row r="27" spans="3:18" x14ac:dyDescent="0.25">
      <c r="C27" s="5" t="s">
        <v>16</v>
      </c>
      <c r="D27" s="29">
        <v>0</v>
      </c>
      <c r="E27" s="29">
        <v>1000000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19470</v>
      </c>
      <c r="N27" s="29">
        <v>0</v>
      </c>
      <c r="O27" s="29">
        <v>0</v>
      </c>
      <c r="P27" s="29">
        <v>0</v>
      </c>
      <c r="Q27" s="29"/>
      <c r="R27" s="29">
        <f t="shared" si="1"/>
        <v>19470</v>
      </c>
    </row>
    <row r="28" spans="3:18" x14ac:dyDescent="0.25">
      <c r="C28" s="3" t="s">
        <v>17</v>
      </c>
      <c r="D28" s="33">
        <f>+D29+D30+D31+D32+D33+D34+D35+D36+D37</f>
        <v>265487045</v>
      </c>
      <c r="E28" s="33">
        <f>+E29+E30+E31+E32+E33+E34+E35+E36+E37</f>
        <v>227697121.88</v>
      </c>
      <c r="F28" s="33">
        <f t="shared" ref="F28:R28" si="3">+F29+F30+F31+F32+F33+F34+F35+F36+F37</f>
        <v>0</v>
      </c>
      <c r="G28" s="33">
        <f t="shared" si="3"/>
        <v>6889302.9100000001</v>
      </c>
      <c r="H28" s="33">
        <f t="shared" si="3"/>
        <v>12806353.759999998</v>
      </c>
      <c r="I28" s="33">
        <f t="shared" si="3"/>
        <v>8547186.4900000002</v>
      </c>
      <c r="J28" s="33">
        <f t="shared" si="3"/>
        <v>4589878.29</v>
      </c>
      <c r="K28" s="33">
        <f t="shared" si="3"/>
        <v>4887749.88</v>
      </c>
      <c r="L28" s="33">
        <f t="shared" si="3"/>
        <v>15461456.91</v>
      </c>
      <c r="M28" s="33">
        <f t="shared" si="3"/>
        <v>17406525.380000003</v>
      </c>
      <c r="N28" s="33">
        <f t="shared" si="3"/>
        <v>4052813.36</v>
      </c>
      <c r="O28" s="33">
        <f t="shared" si="3"/>
        <v>14577638.879999999</v>
      </c>
      <c r="P28" s="33">
        <f t="shared" si="3"/>
        <v>5135224.5999999996</v>
      </c>
      <c r="Q28" s="33">
        <f t="shared" si="3"/>
        <v>0</v>
      </c>
      <c r="R28" s="4">
        <f t="shared" si="3"/>
        <v>94354130.459999993</v>
      </c>
    </row>
    <row r="29" spans="3:18" x14ac:dyDescent="0.25">
      <c r="C29" s="5" t="s">
        <v>18</v>
      </c>
      <c r="D29" s="29">
        <v>15945610</v>
      </c>
      <c r="E29" s="29">
        <v>15945610</v>
      </c>
      <c r="F29" s="29">
        <v>0</v>
      </c>
      <c r="G29" s="29">
        <v>395950</v>
      </c>
      <c r="H29" s="29">
        <v>1018795.74</v>
      </c>
      <c r="I29" s="29">
        <v>707572.21</v>
      </c>
      <c r="J29" s="29">
        <v>445589.08</v>
      </c>
      <c r="K29" s="29">
        <v>496748.92</v>
      </c>
      <c r="L29" s="29">
        <v>879003.38</v>
      </c>
      <c r="M29" s="29">
        <v>772078.41</v>
      </c>
      <c r="N29" s="29">
        <v>386771.3</v>
      </c>
      <c r="O29" s="29">
        <v>1010023.17</v>
      </c>
      <c r="P29" s="29">
        <v>930534.37</v>
      </c>
      <c r="Q29" s="29"/>
      <c r="R29" s="29">
        <f t="shared" si="1"/>
        <v>7043066.5800000001</v>
      </c>
    </row>
    <row r="30" spans="3:18" x14ac:dyDescent="0.25">
      <c r="C30" s="5" t="s">
        <v>19</v>
      </c>
      <c r="D30" s="29">
        <v>1926000</v>
      </c>
      <c r="E30" s="29">
        <v>1926000</v>
      </c>
      <c r="F30" s="29">
        <v>0</v>
      </c>
      <c r="G30" s="29">
        <v>33020</v>
      </c>
      <c r="H30" s="29">
        <v>339250</v>
      </c>
      <c r="I30" s="29">
        <v>0</v>
      </c>
      <c r="J30" s="29">
        <v>0</v>
      </c>
      <c r="K30" s="29">
        <v>0</v>
      </c>
      <c r="L30" s="29">
        <v>179385.53</v>
      </c>
      <c r="M30" s="29">
        <v>0</v>
      </c>
      <c r="N30" s="29">
        <v>0</v>
      </c>
      <c r="O30" s="29">
        <v>0</v>
      </c>
      <c r="P30" s="29">
        <v>0</v>
      </c>
      <c r="Q30" s="29"/>
      <c r="R30" s="29">
        <f t="shared" si="1"/>
        <v>551655.53</v>
      </c>
    </row>
    <row r="31" spans="3:18" x14ac:dyDescent="0.25">
      <c r="C31" s="5" t="s">
        <v>20</v>
      </c>
      <c r="D31" s="29">
        <v>7627500</v>
      </c>
      <c r="E31" s="29">
        <v>10127500</v>
      </c>
      <c r="F31" s="29">
        <v>0</v>
      </c>
      <c r="G31" s="29">
        <v>277413.28000000003</v>
      </c>
      <c r="H31" s="29">
        <v>142032.97</v>
      </c>
      <c r="I31" s="29">
        <v>690564.02</v>
      </c>
      <c r="J31" s="29">
        <v>0</v>
      </c>
      <c r="K31" s="29">
        <v>170029.74</v>
      </c>
      <c r="L31" s="29">
        <v>745577.1</v>
      </c>
      <c r="M31" s="29">
        <v>375923.3</v>
      </c>
      <c r="N31" s="29">
        <v>109415.5</v>
      </c>
      <c r="O31" s="29">
        <v>227057.96</v>
      </c>
      <c r="P31" s="29">
        <v>-145812.6</v>
      </c>
      <c r="Q31" s="29"/>
      <c r="R31" s="29">
        <f t="shared" si="1"/>
        <v>2592201.2699999996</v>
      </c>
    </row>
    <row r="32" spans="3:18" x14ac:dyDescent="0.25">
      <c r="C32" s="5" t="s">
        <v>21</v>
      </c>
      <c r="D32" s="29">
        <v>87131973</v>
      </c>
      <c r="E32" s="29">
        <v>38777049.880000003</v>
      </c>
      <c r="F32" s="29">
        <v>0</v>
      </c>
      <c r="G32" s="29">
        <v>1221750</v>
      </c>
      <c r="H32" s="29">
        <v>2159864</v>
      </c>
      <c r="I32" s="29">
        <v>2346798</v>
      </c>
      <c r="J32" s="29">
        <v>746339</v>
      </c>
      <c r="K32" s="29">
        <v>1252748.8999999999</v>
      </c>
      <c r="L32" s="29">
        <v>4574305.5999999996</v>
      </c>
      <c r="M32" s="29">
        <v>3199604.26</v>
      </c>
      <c r="N32" s="29">
        <v>1816860.74</v>
      </c>
      <c r="O32" s="29">
        <v>5621440.7000000002</v>
      </c>
      <c r="P32" s="29">
        <v>272400</v>
      </c>
      <c r="Q32" s="29"/>
      <c r="R32" s="29">
        <f t="shared" si="1"/>
        <v>23212111.199999999</v>
      </c>
    </row>
    <row r="33" spans="3:18" x14ac:dyDescent="0.25">
      <c r="C33" s="5" t="s">
        <v>22</v>
      </c>
      <c r="D33" s="29">
        <v>4929500</v>
      </c>
      <c r="E33" s="29">
        <v>5029500</v>
      </c>
      <c r="F33" s="29">
        <v>0</v>
      </c>
      <c r="G33" s="29">
        <v>41536</v>
      </c>
      <c r="H33" s="29">
        <v>183628.65</v>
      </c>
      <c r="I33" s="29">
        <v>369900.5</v>
      </c>
      <c r="J33" s="29">
        <v>378790.62</v>
      </c>
      <c r="K33" s="29">
        <v>189406.47</v>
      </c>
      <c r="L33" s="29">
        <v>349049.9</v>
      </c>
      <c r="M33" s="29">
        <v>1020313.58</v>
      </c>
      <c r="N33" s="29">
        <v>244083</v>
      </c>
      <c r="O33" s="29">
        <v>598623.4</v>
      </c>
      <c r="P33" s="29">
        <v>0</v>
      </c>
      <c r="Q33" s="29"/>
      <c r="R33" s="29">
        <f t="shared" si="1"/>
        <v>3375332.12</v>
      </c>
    </row>
    <row r="34" spans="3:18" x14ac:dyDescent="0.25">
      <c r="C34" s="5" t="s">
        <v>23</v>
      </c>
      <c r="D34" s="29">
        <v>810000</v>
      </c>
      <c r="E34" s="29">
        <v>5390000</v>
      </c>
      <c r="F34" s="29">
        <v>0</v>
      </c>
      <c r="G34" s="29">
        <v>0</v>
      </c>
      <c r="H34" s="29">
        <v>7310.01</v>
      </c>
      <c r="I34" s="29">
        <v>80181</v>
      </c>
      <c r="J34" s="29">
        <v>0</v>
      </c>
      <c r="K34" s="29">
        <v>0</v>
      </c>
      <c r="L34" s="29">
        <v>0</v>
      </c>
      <c r="M34" s="29">
        <v>196638.07</v>
      </c>
      <c r="N34" s="29">
        <v>59999.46</v>
      </c>
      <c r="O34" s="29">
        <v>0</v>
      </c>
      <c r="P34" s="29">
        <v>0</v>
      </c>
      <c r="Q34" s="29"/>
      <c r="R34" s="29">
        <f t="shared" si="1"/>
        <v>344128.54000000004</v>
      </c>
    </row>
    <row r="35" spans="3:18" x14ac:dyDescent="0.25">
      <c r="C35" s="5" t="s">
        <v>24</v>
      </c>
      <c r="D35" s="29">
        <v>60349762</v>
      </c>
      <c r="E35" s="29">
        <v>62834762</v>
      </c>
      <c r="F35" s="29">
        <v>0</v>
      </c>
      <c r="G35" s="29">
        <v>1029231.5</v>
      </c>
      <c r="H35" s="29">
        <v>2521189.5</v>
      </c>
      <c r="I35" s="29">
        <v>277707.36</v>
      </c>
      <c r="J35" s="29">
        <v>2473824.98</v>
      </c>
      <c r="K35" s="29">
        <v>871633.11</v>
      </c>
      <c r="L35" s="29">
        <v>2481744.63</v>
      </c>
      <c r="M35" s="29">
        <v>4859031.66</v>
      </c>
      <c r="N35" s="29">
        <v>1162591.5</v>
      </c>
      <c r="O35" s="29">
        <v>3174186.2</v>
      </c>
      <c r="P35" s="29">
        <v>1459555.53</v>
      </c>
      <c r="Q35" s="29"/>
      <c r="R35" s="29">
        <f t="shared" si="1"/>
        <v>20310695.970000003</v>
      </c>
    </row>
    <row r="36" spans="3:18" x14ac:dyDescent="0.25">
      <c r="C36" s="5" t="s">
        <v>25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/>
      <c r="R36" s="29">
        <f t="shared" si="1"/>
        <v>0</v>
      </c>
    </row>
    <row r="37" spans="3:18" x14ac:dyDescent="0.25">
      <c r="C37" s="5" t="s">
        <v>26</v>
      </c>
      <c r="D37" s="29">
        <v>86766700</v>
      </c>
      <c r="E37" s="29">
        <v>87666700</v>
      </c>
      <c r="F37" s="29">
        <v>0</v>
      </c>
      <c r="G37" s="29">
        <v>3890402.13</v>
      </c>
      <c r="H37" s="29">
        <v>6434282.8899999997</v>
      </c>
      <c r="I37" s="29">
        <v>4074463.4</v>
      </c>
      <c r="J37" s="29">
        <v>545334.61</v>
      </c>
      <c r="K37" s="29">
        <v>1907182.74</v>
      </c>
      <c r="L37" s="29">
        <v>6252390.7699999996</v>
      </c>
      <c r="M37" s="29">
        <v>6982936.0999999996</v>
      </c>
      <c r="N37" s="29">
        <v>273091.86</v>
      </c>
      <c r="O37" s="29">
        <v>3946307.45</v>
      </c>
      <c r="P37" s="29">
        <v>2618547.2999999998</v>
      </c>
      <c r="Q37" s="29"/>
      <c r="R37" s="29">
        <f t="shared" si="1"/>
        <v>36924939.25</v>
      </c>
    </row>
    <row r="38" spans="3:18" x14ac:dyDescent="0.25">
      <c r="C38" s="3" t="s">
        <v>27</v>
      </c>
      <c r="D38" s="33">
        <f>+D39+D40+D41+D42+D43+D44+D45+D46</f>
        <v>0</v>
      </c>
      <c r="E38" s="33">
        <f>+E39+E40+E41+E42+E43+E44+E45+E46</f>
        <v>600000</v>
      </c>
      <c r="F38" s="33">
        <f t="shared" ref="F38:R38" si="4">+F39+F40+F41+F42+F43+F44+F45+F46</f>
        <v>0</v>
      </c>
      <c r="G38" s="33">
        <f t="shared" si="4"/>
        <v>0</v>
      </c>
      <c r="H38" s="33">
        <f t="shared" si="4"/>
        <v>0</v>
      </c>
      <c r="I38" s="33">
        <f t="shared" si="4"/>
        <v>0</v>
      </c>
      <c r="J38" s="33">
        <f t="shared" si="4"/>
        <v>0</v>
      </c>
      <c r="K38" s="33">
        <f t="shared" si="4"/>
        <v>0</v>
      </c>
      <c r="L38" s="33">
        <f t="shared" si="4"/>
        <v>0</v>
      </c>
      <c r="M38" s="33">
        <f t="shared" si="4"/>
        <v>0</v>
      </c>
      <c r="N38" s="33">
        <f t="shared" si="4"/>
        <v>0</v>
      </c>
      <c r="O38" s="33">
        <f t="shared" si="4"/>
        <v>0</v>
      </c>
      <c r="P38" s="33">
        <f t="shared" si="4"/>
        <v>0</v>
      </c>
      <c r="Q38" s="33">
        <f t="shared" si="4"/>
        <v>0</v>
      </c>
      <c r="R38" s="4">
        <f t="shared" si="4"/>
        <v>0</v>
      </c>
    </row>
    <row r="39" spans="3:18" x14ac:dyDescent="0.25">
      <c r="C39" s="5" t="s">
        <v>28</v>
      </c>
      <c r="D39" s="29">
        <f>+'P1 Presupuesto Aprobado'!C39</f>
        <v>0</v>
      </c>
      <c r="E39" s="29">
        <f>+'P1 Presupuesto Aprobado'!D39</f>
        <v>600000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/>
    </row>
    <row r="40" spans="3:18" x14ac:dyDescent="0.25">
      <c r="C40" s="5" t="s">
        <v>29</v>
      </c>
      <c r="P40" s="29"/>
      <c r="Q40" s="29"/>
    </row>
    <row r="41" spans="3:18" x14ac:dyDescent="0.25">
      <c r="C41" s="5" t="s">
        <v>30</v>
      </c>
      <c r="P41" s="29"/>
      <c r="Q41" s="29"/>
    </row>
    <row r="42" spans="3:18" x14ac:dyDescent="0.25">
      <c r="C42" s="5" t="s">
        <v>31</v>
      </c>
      <c r="P42" s="29"/>
      <c r="Q42" s="29"/>
    </row>
    <row r="43" spans="3:18" x14ac:dyDescent="0.25">
      <c r="C43" s="5" t="s">
        <v>32</v>
      </c>
      <c r="P43" s="29"/>
      <c r="Q43" s="29"/>
    </row>
    <row r="44" spans="3:18" x14ac:dyDescent="0.25">
      <c r="C44" s="5" t="s">
        <v>33</v>
      </c>
      <c r="P44" s="29"/>
      <c r="Q44" s="29"/>
    </row>
    <row r="45" spans="3:18" x14ac:dyDescent="0.25">
      <c r="C45" s="5" t="s">
        <v>34</v>
      </c>
      <c r="P45" s="29"/>
      <c r="Q45" s="29"/>
    </row>
    <row r="46" spans="3:18" x14ac:dyDescent="0.25">
      <c r="C46" s="5" t="s">
        <v>35</v>
      </c>
      <c r="P46" s="29"/>
      <c r="Q46" s="29"/>
    </row>
    <row r="47" spans="3:18" x14ac:dyDescent="0.25">
      <c r="C47" s="3" t="s">
        <v>36</v>
      </c>
      <c r="D47" s="33"/>
      <c r="E47" s="33"/>
      <c r="P47" s="29"/>
      <c r="Q47" s="29"/>
    </row>
    <row r="48" spans="3:18" x14ac:dyDescent="0.25">
      <c r="C48" s="5" t="s">
        <v>37</v>
      </c>
      <c r="P48" s="29"/>
      <c r="Q48" s="29"/>
    </row>
    <row r="49" spans="3:18" x14ac:dyDescent="0.25">
      <c r="C49" s="5" t="s">
        <v>38</v>
      </c>
      <c r="P49" s="29"/>
      <c r="Q49" s="29"/>
    </row>
    <row r="50" spans="3:18" x14ac:dyDescent="0.25">
      <c r="C50" s="5" t="s">
        <v>39</v>
      </c>
      <c r="P50" s="29"/>
      <c r="Q50" s="29"/>
    </row>
    <row r="51" spans="3:18" x14ac:dyDescent="0.25">
      <c r="C51" s="5" t="s">
        <v>40</v>
      </c>
      <c r="P51" s="29"/>
      <c r="Q51" s="29"/>
    </row>
    <row r="52" spans="3:18" x14ac:dyDescent="0.25">
      <c r="C52" s="5" t="s">
        <v>41</v>
      </c>
      <c r="P52" s="29"/>
      <c r="Q52" s="29"/>
    </row>
    <row r="53" spans="3:18" x14ac:dyDescent="0.25">
      <c r="C53" s="5" t="s">
        <v>42</v>
      </c>
      <c r="P53" s="29"/>
      <c r="Q53" s="29"/>
    </row>
    <row r="54" spans="3:18" x14ac:dyDescent="0.25">
      <c r="C54" s="3" t="s">
        <v>43</v>
      </c>
      <c r="D54" s="33">
        <f>+D55+D56+D57+D58+D59+D60+D61+D62+D63</f>
        <v>84400000</v>
      </c>
      <c r="E54" s="33">
        <f>+E55+E56+E57+E58+E59+E60+E61+E62+E63</f>
        <v>84400000</v>
      </c>
      <c r="F54" s="33">
        <f t="shared" ref="F54:R54" si="5">+F55+F56+F57+F58+F59+F60+F61+F62+F63</f>
        <v>0</v>
      </c>
      <c r="G54" s="33">
        <f t="shared" si="5"/>
        <v>132027</v>
      </c>
      <c r="H54" s="33">
        <f t="shared" si="5"/>
        <v>0</v>
      </c>
      <c r="I54" s="33">
        <f t="shared" si="5"/>
        <v>0</v>
      </c>
      <c r="J54" s="33">
        <f t="shared" si="5"/>
        <v>466133</v>
      </c>
      <c r="K54" s="33">
        <f t="shared" si="5"/>
        <v>471920</v>
      </c>
      <c r="L54" s="33">
        <f t="shared" si="5"/>
        <v>0</v>
      </c>
      <c r="M54" s="33">
        <f t="shared" si="5"/>
        <v>0</v>
      </c>
      <c r="N54" s="33">
        <f t="shared" si="5"/>
        <v>56286</v>
      </c>
      <c r="O54" s="33">
        <f t="shared" si="5"/>
        <v>190201.64</v>
      </c>
      <c r="P54" s="33">
        <f t="shared" si="5"/>
        <v>0</v>
      </c>
      <c r="Q54" s="33">
        <f t="shared" si="5"/>
        <v>0</v>
      </c>
      <c r="R54" s="4">
        <f t="shared" si="5"/>
        <v>1316567.6399999999</v>
      </c>
    </row>
    <row r="55" spans="3:18" x14ac:dyDescent="0.25">
      <c r="C55" s="5" t="s">
        <v>44</v>
      </c>
      <c r="D55" s="29">
        <v>5050000</v>
      </c>
      <c r="E55" s="29">
        <v>5550000</v>
      </c>
      <c r="F55" s="29">
        <v>0</v>
      </c>
      <c r="G55" s="29">
        <v>30252</v>
      </c>
      <c r="H55" s="29">
        <v>0</v>
      </c>
      <c r="I55" s="29">
        <v>0</v>
      </c>
      <c r="J55" s="29">
        <v>64133</v>
      </c>
      <c r="K55" s="29">
        <v>0</v>
      </c>
      <c r="L55" s="29">
        <v>0</v>
      </c>
      <c r="M55" s="29">
        <v>0</v>
      </c>
      <c r="N55" s="29">
        <v>0</v>
      </c>
      <c r="O55" s="29">
        <v>8611.64</v>
      </c>
      <c r="P55" s="29">
        <v>0</v>
      </c>
      <c r="Q55" s="29"/>
      <c r="R55" s="29">
        <f t="shared" ref="R55:R63" si="6">+F55+G55+H55+I55+J55+K55+L55+M55+N55+O55+P55+Q55</f>
        <v>102996.64</v>
      </c>
    </row>
    <row r="56" spans="3:18" x14ac:dyDescent="0.25">
      <c r="C56" s="5" t="s">
        <v>45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/>
      <c r="R56" s="29">
        <f t="shared" si="6"/>
        <v>0</v>
      </c>
    </row>
    <row r="57" spans="3:18" x14ac:dyDescent="0.25">
      <c r="C57" s="5" t="s">
        <v>46</v>
      </c>
      <c r="D57" s="29">
        <v>72500000</v>
      </c>
      <c r="E57" s="29">
        <v>72500000</v>
      </c>
      <c r="F57" s="29">
        <v>0</v>
      </c>
      <c r="G57" s="29">
        <v>101775</v>
      </c>
      <c r="H57" s="29">
        <v>0</v>
      </c>
      <c r="I57" s="29">
        <v>0</v>
      </c>
      <c r="J57" s="29">
        <v>402000</v>
      </c>
      <c r="K57" s="29">
        <v>471920</v>
      </c>
      <c r="L57" s="29">
        <v>0</v>
      </c>
      <c r="M57" s="29">
        <v>0</v>
      </c>
      <c r="N57" s="29">
        <v>56286</v>
      </c>
      <c r="O57" s="29">
        <v>181590</v>
      </c>
      <c r="P57" s="29">
        <v>0</v>
      </c>
      <c r="Q57" s="29"/>
      <c r="R57" s="29">
        <f t="shared" si="6"/>
        <v>1213571</v>
      </c>
    </row>
    <row r="58" spans="3:18" x14ac:dyDescent="0.25">
      <c r="C58" s="5" t="s">
        <v>47</v>
      </c>
      <c r="D58" s="29">
        <v>6300000</v>
      </c>
      <c r="E58" s="29">
        <v>5800000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/>
      <c r="R58" s="29">
        <f t="shared" si="6"/>
        <v>0</v>
      </c>
    </row>
    <row r="59" spans="3:18" x14ac:dyDescent="0.25">
      <c r="C59" s="5" t="s">
        <v>48</v>
      </c>
      <c r="D59" s="29">
        <v>550000</v>
      </c>
      <c r="E59" s="29">
        <v>550000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/>
      <c r="R59" s="29">
        <f t="shared" si="6"/>
        <v>0</v>
      </c>
    </row>
    <row r="60" spans="3:18" x14ac:dyDescent="0.25">
      <c r="C60" s="5" t="s">
        <v>49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/>
      <c r="R60" s="29">
        <f t="shared" si="6"/>
        <v>0</v>
      </c>
    </row>
    <row r="61" spans="3:18" x14ac:dyDescent="0.25">
      <c r="C61" s="5" t="s">
        <v>50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/>
      <c r="R61" s="29">
        <f t="shared" si="6"/>
        <v>0</v>
      </c>
    </row>
    <row r="62" spans="3:18" x14ac:dyDescent="0.25">
      <c r="C62" s="5" t="s">
        <v>51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/>
      <c r="R62" s="29">
        <f t="shared" si="6"/>
        <v>0</v>
      </c>
    </row>
    <row r="63" spans="3:18" x14ac:dyDescent="0.25">
      <c r="C63" s="5" t="s">
        <v>52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/>
      <c r="R63" s="29">
        <f t="shared" si="6"/>
        <v>0</v>
      </c>
    </row>
    <row r="64" spans="3:18" x14ac:dyDescent="0.25">
      <c r="C64" s="3" t="s">
        <v>53</v>
      </c>
      <c r="D64" s="33"/>
      <c r="E64" s="33"/>
      <c r="P64" s="29"/>
      <c r="Q64" s="29"/>
    </row>
    <row r="65" spans="3:18" x14ac:dyDescent="0.25">
      <c r="C65" s="5" t="s">
        <v>54</v>
      </c>
      <c r="P65" s="29"/>
      <c r="Q65" s="29"/>
    </row>
    <row r="66" spans="3:18" x14ac:dyDescent="0.25">
      <c r="C66" s="5" t="s">
        <v>55</v>
      </c>
      <c r="P66" s="29"/>
      <c r="Q66" s="29"/>
    </row>
    <row r="67" spans="3:18" x14ac:dyDescent="0.25">
      <c r="C67" s="5" t="s">
        <v>56</v>
      </c>
      <c r="P67" s="29"/>
      <c r="Q67" s="29"/>
    </row>
    <row r="68" spans="3:18" x14ac:dyDescent="0.25">
      <c r="C68" s="5" t="s">
        <v>57</v>
      </c>
      <c r="P68" s="29"/>
      <c r="Q68" s="29"/>
    </row>
    <row r="69" spans="3:18" x14ac:dyDescent="0.25">
      <c r="C69" s="3" t="s">
        <v>58</v>
      </c>
      <c r="D69" s="33"/>
      <c r="E69" s="33"/>
      <c r="P69" s="29"/>
      <c r="Q69" s="29"/>
    </row>
    <row r="70" spans="3:18" x14ac:dyDescent="0.25">
      <c r="C70" s="5" t="s">
        <v>59</v>
      </c>
      <c r="P70" s="29"/>
      <c r="Q70" s="29"/>
    </row>
    <row r="71" spans="3:18" x14ac:dyDescent="0.25">
      <c r="C71" s="5" t="s">
        <v>60</v>
      </c>
      <c r="P71" s="29"/>
      <c r="Q71" s="29"/>
    </row>
    <row r="72" spans="3:18" x14ac:dyDescent="0.25">
      <c r="C72" s="3" t="s">
        <v>61</v>
      </c>
      <c r="D72" s="33"/>
      <c r="E72" s="33"/>
      <c r="P72" s="29"/>
      <c r="Q72" s="29"/>
    </row>
    <row r="73" spans="3:18" x14ac:dyDescent="0.25">
      <c r="C73" s="5" t="s">
        <v>62</v>
      </c>
      <c r="P73" s="29"/>
      <c r="Q73" s="29"/>
    </row>
    <row r="74" spans="3:18" x14ac:dyDescent="0.25">
      <c r="C74" s="5" t="s">
        <v>63</v>
      </c>
      <c r="P74" s="29"/>
      <c r="Q74" s="29"/>
    </row>
    <row r="75" spans="3:18" x14ac:dyDescent="0.25">
      <c r="C75" s="5" t="s">
        <v>64</v>
      </c>
      <c r="P75" s="29"/>
      <c r="Q75" s="29"/>
    </row>
    <row r="76" spans="3:18" x14ac:dyDescent="0.25">
      <c r="C76" s="1" t="s">
        <v>67</v>
      </c>
      <c r="D76" s="28">
        <f>+D54+D38+D28+D18+D12</f>
        <v>672407215</v>
      </c>
      <c r="E76" s="28">
        <f>+E54+E38+E28+E18+E12</f>
        <v>713951983.79999995</v>
      </c>
      <c r="F76" s="28">
        <f t="shared" ref="F76:R76" si="7">+F54+F38+F28+F18+F12</f>
        <v>21158971.490000002</v>
      </c>
      <c r="G76" s="28">
        <f t="shared" si="7"/>
        <v>42516081.490000002</v>
      </c>
      <c r="H76" s="28">
        <f t="shared" si="7"/>
        <v>36764963.219999999</v>
      </c>
      <c r="I76" s="28">
        <f t="shared" si="7"/>
        <v>32245550.02</v>
      </c>
      <c r="J76" s="28">
        <f t="shared" si="7"/>
        <v>28671085.129999999</v>
      </c>
      <c r="K76" s="28">
        <f t="shared" si="7"/>
        <v>32783412.070000004</v>
      </c>
      <c r="L76" s="28">
        <f t="shared" si="7"/>
        <v>43857743.789999999</v>
      </c>
      <c r="M76" s="28">
        <f t="shared" si="7"/>
        <v>49344662.560000002</v>
      </c>
      <c r="N76" s="28">
        <f t="shared" si="7"/>
        <v>30710804.120000001</v>
      </c>
      <c r="O76" s="28">
        <f t="shared" si="7"/>
        <v>44058019.969999999</v>
      </c>
      <c r="P76" s="28">
        <f t="shared" si="7"/>
        <v>32405291.59</v>
      </c>
      <c r="Q76" s="28">
        <f t="shared" si="7"/>
        <v>0</v>
      </c>
      <c r="R76" s="38">
        <f t="shared" si="7"/>
        <v>394516585.44999993</v>
      </c>
    </row>
    <row r="77" spans="3:18" x14ac:dyDescent="0.25">
      <c r="C77" s="3" t="s">
        <v>68</v>
      </c>
      <c r="D77" s="33"/>
      <c r="E77" s="33"/>
    </row>
    <row r="78" spans="3:18" x14ac:dyDescent="0.25">
      <c r="C78" s="5" t="s">
        <v>69</v>
      </c>
    </row>
    <row r="79" spans="3:18" x14ac:dyDescent="0.25">
      <c r="C79" s="5" t="s">
        <v>70</v>
      </c>
    </row>
    <row r="80" spans="3:18" x14ac:dyDescent="0.25">
      <c r="C80" s="3" t="s">
        <v>71</v>
      </c>
      <c r="D80" s="33"/>
      <c r="E80" s="33"/>
    </row>
    <row r="81" spans="3:19" x14ac:dyDescent="0.25">
      <c r="C81" s="5" t="s">
        <v>72</v>
      </c>
    </row>
    <row r="82" spans="3:19" x14ac:dyDescent="0.25">
      <c r="C82" s="5" t="s">
        <v>73</v>
      </c>
    </row>
    <row r="83" spans="3:19" x14ac:dyDescent="0.25">
      <c r="C83" s="3" t="s">
        <v>74</v>
      </c>
      <c r="D83" s="33"/>
      <c r="E83" s="33"/>
    </row>
    <row r="84" spans="3:19" x14ac:dyDescent="0.25">
      <c r="C84" s="5" t="s">
        <v>75</v>
      </c>
    </row>
    <row r="85" spans="3:19" x14ac:dyDescent="0.25">
      <c r="C85" s="10" t="s">
        <v>65</v>
      </c>
      <c r="D85" s="37">
        <f>+D76</f>
        <v>672407215</v>
      </c>
      <c r="E85" s="37">
        <f t="shared" ref="E85:S85" si="8">+E76</f>
        <v>713951983.79999995</v>
      </c>
      <c r="F85" s="37">
        <f t="shared" si="8"/>
        <v>21158971.490000002</v>
      </c>
      <c r="G85" s="37">
        <f t="shared" si="8"/>
        <v>42516081.490000002</v>
      </c>
      <c r="H85" s="37">
        <f t="shared" si="8"/>
        <v>36764963.219999999</v>
      </c>
      <c r="I85" s="37">
        <f t="shared" si="8"/>
        <v>32245550.02</v>
      </c>
      <c r="J85" s="37">
        <f t="shared" si="8"/>
        <v>28671085.129999999</v>
      </c>
      <c r="K85" s="37">
        <f t="shared" si="8"/>
        <v>32783412.070000004</v>
      </c>
      <c r="L85" s="37">
        <f t="shared" si="8"/>
        <v>43857743.789999999</v>
      </c>
      <c r="M85" s="37">
        <f t="shared" si="8"/>
        <v>49344662.560000002</v>
      </c>
      <c r="N85" s="37">
        <f t="shared" si="8"/>
        <v>30710804.120000001</v>
      </c>
      <c r="O85" s="37">
        <f t="shared" si="8"/>
        <v>44058019.969999999</v>
      </c>
      <c r="P85" s="39">
        <f t="shared" si="8"/>
        <v>32405291.59</v>
      </c>
      <c r="Q85" s="9">
        <f t="shared" si="8"/>
        <v>0</v>
      </c>
      <c r="R85" s="9">
        <f t="shared" si="8"/>
        <v>394516585.44999993</v>
      </c>
      <c r="S85" s="9">
        <f t="shared" si="8"/>
        <v>0</v>
      </c>
    </row>
    <row r="87" spans="3:19" x14ac:dyDescent="0.25">
      <c r="C87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86"/>
  <sheetViews>
    <sheetView showGridLines="0" zoomScale="70" zoomScaleNormal="70" workbookViewId="0">
      <selection activeCell="E91" sqref="E91"/>
    </sheetView>
  </sheetViews>
  <sheetFormatPr baseColWidth="10" defaultColWidth="11.42578125" defaultRowHeight="15" x14ac:dyDescent="0.25"/>
  <cols>
    <col min="3" max="3" width="105.140625" customWidth="1"/>
    <col min="4" max="4" width="18.140625" customWidth="1"/>
    <col min="5" max="5" width="19.5703125" customWidth="1"/>
    <col min="6" max="6" width="20.28515625" customWidth="1"/>
    <col min="7" max="7" width="22.5703125" customWidth="1"/>
    <col min="8" max="8" width="19.85546875" customWidth="1"/>
    <col min="9" max="9" width="19.42578125" customWidth="1"/>
    <col min="10" max="10" width="18.85546875" customWidth="1"/>
    <col min="11" max="11" width="20.28515625" customWidth="1"/>
    <col min="12" max="12" width="20.7109375" customWidth="1"/>
    <col min="13" max="13" width="21.28515625" customWidth="1"/>
    <col min="14" max="14" width="18.7109375" customWidth="1"/>
    <col min="15" max="15" width="13.42578125" customWidth="1"/>
    <col min="16" max="16" width="20.140625" customWidth="1"/>
  </cols>
  <sheetData>
    <row r="3" spans="3:18" ht="28.5" customHeight="1" x14ac:dyDescent="0.25">
      <c r="C3" s="42" t="s">
        <v>100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8" ht="21" customHeight="1" x14ac:dyDescent="0.25">
      <c r="C4" s="40" t="s">
        <v>99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8" ht="15.75" x14ac:dyDescent="0.25">
      <c r="C5" s="51" t="s">
        <v>98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8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3:18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3:18" ht="23.25" customHeight="1" x14ac:dyDescent="0.25">
      <c r="C9" s="7" t="s">
        <v>66</v>
      </c>
      <c r="D9" s="19" t="s">
        <v>79</v>
      </c>
      <c r="E9" s="19" t="s">
        <v>80</v>
      </c>
      <c r="F9" s="19" t="s">
        <v>81</v>
      </c>
      <c r="G9" s="19" t="s">
        <v>82</v>
      </c>
      <c r="H9" s="20" t="s">
        <v>83</v>
      </c>
      <c r="I9" s="19" t="s">
        <v>84</v>
      </c>
      <c r="J9" s="20" t="s">
        <v>85</v>
      </c>
      <c r="K9" s="19" t="s">
        <v>86</v>
      </c>
      <c r="L9" s="19" t="s">
        <v>87</v>
      </c>
      <c r="M9" s="19" t="s">
        <v>88</v>
      </c>
      <c r="N9" s="19" t="s">
        <v>89</v>
      </c>
      <c r="O9" s="20" t="s">
        <v>90</v>
      </c>
      <c r="P9" s="19" t="s">
        <v>78</v>
      </c>
    </row>
    <row r="10" spans="3:18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8" x14ac:dyDescent="0.25">
      <c r="C11" s="3" t="s">
        <v>1</v>
      </c>
      <c r="D11" s="33">
        <f>+D12+D13+D14+D15+D16</f>
        <v>21158971.490000002</v>
      </c>
      <c r="E11" s="33">
        <f t="shared" ref="E11:O11" si="0">+E12+E13+E14+E15+E16</f>
        <v>34956463.640000001</v>
      </c>
      <c r="F11" s="33">
        <f t="shared" si="0"/>
        <v>23182280.34</v>
      </c>
      <c r="G11" s="33">
        <f t="shared" si="0"/>
        <v>23382490.969999999</v>
      </c>
      <c r="H11" s="33">
        <f t="shared" si="0"/>
        <v>22265935.59</v>
      </c>
      <c r="I11" s="33">
        <f t="shared" si="0"/>
        <v>27012243.360000003</v>
      </c>
      <c r="J11" s="33">
        <f t="shared" si="0"/>
        <v>27678463.600000001</v>
      </c>
      <c r="K11" s="33">
        <f t="shared" si="0"/>
        <v>31641180.679999996</v>
      </c>
      <c r="L11" s="33">
        <f t="shared" si="0"/>
        <v>26439902.41</v>
      </c>
      <c r="M11" s="33">
        <f t="shared" si="0"/>
        <v>27866500.48</v>
      </c>
      <c r="N11" s="33">
        <f t="shared" si="0"/>
        <v>27154134.98</v>
      </c>
      <c r="O11" s="33">
        <f t="shared" si="0"/>
        <v>0</v>
      </c>
      <c r="P11" s="33">
        <f>+P12+P13+P14+P15+P16</f>
        <v>292738567.53999996</v>
      </c>
    </row>
    <row r="12" spans="3:18" x14ac:dyDescent="0.25">
      <c r="C12" s="5" t="s">
        <v>2</v>
      </c>
      <c r="D12" s="29">
        <f>+'P2 Presupuesto Aprobado-Ejec '!F13</f>
        <v>18263914.550000001</v>
      </c>
      <c r="E12" s="29">
        <f>+'P2 Presupuesto Aprobado-Ejec '!G13</f>
        <v>32003206.780000001</v>
      </c>
      <c r="F12" s="29">
        <f>+'P2 Presupuesto Aprobado-Ejec '!H13</f>
        <v>20037172.539999999</v>
      </c>
      <c r="G12" s="29">
        <f>+'P2 Presupuesto Aprobado-Ejec '!I13</f>
        <v>20243532.550000001</v>
      </c>
      <c r="H12" s="29">
        <f>+'P2 Presupuesto Aprobado-Ejec '!J13</f>
        <v>19270727.129999999</v>
      </c>
      <c r="I12" s="29">
        <f>+'P2 Presupuesto Aprobado-Ejec '!K13</f>
        <v>23503563.760000002</v>
      </c>
      <c r="J12" s="29">
        <f>+'P2 Presupuesto Aprobado-Ejec '!L13</f>
        <v>24101046.900000002</v>
      </c>
      <c r="K12" s="29">
        <f>+'P2 Presupuesto Aprobado-Ejec '!M13</f>
        <v>28120328.299999997</v>
      </c>
      <c r="L12" s="29">
        <f>+'P2 Presupuesto Aprobado-Ejec '!N13</f>
        <v>22888119.199999999</v>
      </c>
      <c r="M12" s="29">
        <f>+'P2 Presupuesto Aprobado-Ejec '!O13</f>
        <v>24097075.07</v>
      </c>
      <c r="N12" s="29">
        <f>+'P2 Presupuesto Aprobado-Ejec '!P13</f>
        <v>23482079.48</v>
      </c>
      <c r="O12" s="29">
        <f>+'P2 Presupuesto Aprobado-Ejec '!Q13</f>
        <v>0</v>
      </c>
      <c r="P12" s="29">
        <f>+D12+E12+F12+G12+H12+I12+J12+K12+L12+M12+N12+O12</f>
        <v>256010766.25999996</v>
      </c>
    </row>
    <row r="13" spans="3:18" x14ac:dyDescent="0.25">
      <c r="C13" s="5" t="s">
        <v>3</v>
      </c>
      <c r="D13" s="29">
        <f>+'P2 Presupuesto Aprobado-Ejec '!F14</f>
        <v>85935</v>
      </c>
      <c r="E13" s="29">
        <f>+'P2 Presupuesto Aprobado-Ejec '!G14</f>
        <v>85935</v>
      </c>
      <c r="F13" s="29">
        <f>+'P2 Presupuesto Aprobado-Ejec '!H14</f>
        <v>63050</v>
      </c>
      <c r="G13" s="29">
        <f>+'P2 Presupuesto Aprobado-Ejec '!I14</f>
        <v>31050</v>
      </c>
      <c r="H13" s="29">
        <f>+'P2 Presupuesto Aprobado-Ejec '!J14</f>
        <v>31050</v>
      </c>
      <c r="I13" s="29">
        <f>+'P2 Presupuesto Aprobado-Ejec '!K14</f>
        <v>31050</v>
      </c>
      <c r="J13" s="29">
        <f>+'P2 Presupuesto Aprobado-Ejec '!L14</f>
        <v>31050</v>
      </c>
      <c r="K13" s="29">
        <f>+'P2 Presupuesto Aprobado-Ejec '!M14</f>
        <v>42550</v>
      </c>
      <c r="L13" s="29">
        <f>+'P2 Presupuesto Aprobado-Ejec '!N14</f>
        <v>42550</v>
      </c>
      <c r="M13" s="29">
        <f>+'P2 Presupuesto Aprobado-Ejec '!O14</f>
        <v>42550</v>
      </c>
      <c r="N13" s="29">
        <f>+'P2 Presupuesto Aprobado-Ejec '!P14</f>
        <v>42550</v>
      </c>
      <c r="O13" s="29">
        <f>+'P2 Presupuesto Aprobado-Ejec '!Q14</f>
        <v>0</v>
      </c>
      <c r="P13" s="29">
        <f t="shared" ref="P13:P16" si="1">+D13+E13+F13+G13+H13+I13+J13+K13+L13+M13+N13+O13</f>
        <v>529320</v>
      </c>
    </row>
    <row r="14" spans="3:18" x14ac:dyDescent="0.25">
      <c r="C14" s="5" t="s">
        <v>4</v>
      </c>
      <c r="D14" s="29">
        <f>+'P2 Presupuesto Aprobado-Ejec '!F15</f>
        <v>0</v>
      </c>
      <c r="E14" s="29">
        <f>+'P2 Presupuesto Aprobado-Ejec '!G15</f>
        <v>0</v>
      </c>
      <c r="F14" s="29">
        <f>+'P2 Presupuesto Aprobado-Ejec '!H15</f>
        <v>0</v>
      </c>
      <c r="G14" s="29">
        <f>+'P2 Presupuesto Aprobado-Ejec '!I15</f>
        <v>0</v>
      </c>
      <c r="H14" s="29">
        <f>+'P2 Presupuesto Aprobado-Ejec '!J15</f>
        <v>0</v>
      </c>
      <c r="I14" s="29">
        <f>+'P2 Presupuesto Aprobado-Ejec '!K15</f>
        <v>0</v>
      </c>
      <c r="J14" s="29">
        <f>+'P2 Presupuesto Aprobado-Ejec '!L15</f>
        <v>0</v>
      </c>
      <c r="K14" s="29">
        <f>+'P2 Presupuesto Aprobado-Ejec '!M15</f>
        <v>0</v>
      </c>
      <c r="L14" s="29">
        <f>+'P2 Presupuesto Aprobado-Ejec '!N15</f>
        <v>0</v>
      </c>
      <c r="M14" s="29">
        <f>+'P2 Presupuesto Aprobado-Ejec '!O15</f>
        <v>0</v>
      </c>
      <c r="N14" s="29">
        <f>+'P2 Presupuesto Aprobado-Ejec '!P15</f>
        <v>0</v>
      </c>
      <c r="O14" s="29">
        <f>+'P2 Presupuesto Aprobado-Ejec '!Q15</f>
        <v>0</v>
      </c>
      <c r="P14" s="29">
        <f t="shared" si="1"/>
        <v>0</v>
      </c>
      <c r="Q14" s="18"/>
    </row>
    <row r="15" spans="3:18" x14ac:dyDescent="0.25">
      <c r="C15" s="5" t="s">
        <v>5</v>
      </c>
      <c r="D15" s="29">
        <f>+'P2 Presupuesto Aprobado-Ejec '!F16</f>
        <v>0</v>
      </c>
      <c r="E15" s="29">
        <f>+'P2 Presupuesto Aprobado-Ejec '!G16</f>
        <v>0</v>
      </c>
      <c r="F15" s="29">
        <f>+'P2 Presupuesto Aprobado-Ejec '!H16</f>
        <v>0</v>
      </c>
      <c r="G15" s="29">
        <f>+'P2 Presupuesto Aprobado-Ejec '!I16</f>
        <v>0</v>
      </c>
      <c r="H15" s="29">
        <f>+'P2 Presupuesto Aprobado-Ejec '!J16</f>
        <v>0</v>
      </c>
      <c r="I15" s="29">
        <f>+'P2 Presupuesto Aprobado-Ejec '!K16</f>
        <v>0</v>
      </c>
      <c r="J15" s="29">
        <f>+'P2 Presupuesto Aprobado-Ejec '!L16</f>
        <v>0</v>
      </c>
      <c r="K15" s="29">
        <f>+'P2 Presupuesto Aprobado-Ejec '!M16</f>
        <v>0</v>
      </c>
      <c r="L15" s="29">
        <f>+'P2 Presupuesto Aprobado-Ejec '!N16</f>
        <v>0</v>
      </c>
      <c r="M15" s="29">
        <f>+'P2 Presupuesto Aprobado-Ejec '!O16</f>
        <v>0</v>
      </c>
      <c r="N15" s="29">
        <f>+'P2 Presupuesto Aprobado-Ejec '!P16</f>
        <v>0</v>
      </c>
      <c r="O15" s="29">
        <f>+'P2 Presupuesto Aprobado-Ejec '!Q16</f>
        <v>0</v>
      </c>
      <c r="P15" s="29">
        <f t="shared" si="1"/>
        <v>0</v>
      </c>
    </row>
    <row r="16" spans="3:18" x14ac:dyDescent="0.25">
      <c r="C16" s="5" t="s">
        <v>6</v>
      </c>
      <c r="D16" s="29">
        <f>+'P2 Presupuesto Aprobado-Ejec '!F17</f>
        <v>2809121.94</v>
      </c>
      <c r="E16" s="29">
        <f>+'P2 Presupuesto Aprobado-Ejec '!G17</f>
        <v>2867321.86</v>
      </c>
      <c r="F16" s="29">
        <f>+'P2 Presupuesto Aprobado-Ejec '!H17</f>
        <v>3082057.8</v>
      </c>
      <c r="G16" s="29">
        <f>+'P2 Presupuesto Aprobado-Ejec '!I17</f>
        <v>3107908.42</v>
      </c>
      <c r="H16" s="29">
        <f>+'P2 Presupuesto Aprobado-Ejec '!J17</f>
        <v>2964158.46</v>
      </c>
      <c r="I16" s="29">
        <f>+'P2 Presupuesto Aprobado-Ejec '!K17</f>
        <v>3477629.6</v>
      </c>
      <c r="J16" s="29">
        <f>+'P2 Presupuesto Aprobado-Ejec '!L17</f>
        <v>3546366.7</v>
      </c>
      <c r="K16" s="29">
        <f>+'P2 Presupuesto Aprobado-Ejec '!M17</f>
        <v>3478302.38</v>
      </c>
      <c r="L16" s="29">
        <f>+'P2 Presupuesto Aprobado-Ejec '!N17</f>
        <v>3509233.21</v>
      </c>
      <c r="M16" s="29">
        <f>+'P2 Presupuesto Aprobado-Ejec '!O17</f>
        <v>3726875.41</v>
      </c>
      <c r="N16" s="29">
        <f>+'P2 Presupuesto Aprobado-Ejec '!P17</f>
        <v>3629505.5</v>
      </c>
      <c r="O16" s="29">
        <f>+'P2 Presupuesto Aprobado-Ejec '!Q17</f>
        <v>0</v>
      </c>
      <c r="P16" s="29">
        <f t="shared" si="1"/>
        <v>36198481.280000001</v>
      </c>
    </row>
    <row r="17" spans="3:16" x14ac:dyDescent="0.25">
      <c r="C17" s="3" t="s">
        <v>7</v>
      </c>
      <c r="D17" s="4">
        <f t="shared" ref="D17" si="2">+D18+D19+D20+D21+D22+D23+D24+D25+D26</f>
        <v>0</v>
      </c>
      <c r="E17" s="4">
        <f t="shared" ref="E17" si="3">+E18+E19+E20+E21+E22+E23+E24+E25+E26</f>
        <v>538287.93999999994</v>
      </c>
      <c r="F17" s="4">
        <f t="shared" ref="F17" si="4">+F18+F19+F20+F21+F22+F23+F24+F25+F26</f>
        <v>776329.12</v>
      </c>
      <c r="G17" s="4">
        <f t="shared" ref="G17" si="5">+G18+G19+G20+G21+G22+G23+G24+G25+G26</f>
        <v>315872.55999999994</v>
      </c>
      <c r="H17" s="4">
        <f t="shared" ref="H17" si="6">+H18+H19+H20+H21+H22+H23+H24+H25+H26</f>
        <v>1349138.25</v>
      </c>
      <c r="I17" s="4">
        <f t="shared" ref="I17" si="7">+I18+I19+I20+I21+I22+I23+I24+I25+I26</f>
        <v>411498.82999999996</v>
      </c>
      <c r="J17" s="4">
        <f t="shared" ref="J17" si="8">+J18+J19+J20+J21+J22+J23+J24+J25+J26</f>
        <v>717823.28</v>
      </c>
      <c r="K17" s="4">
        <f t="shared" ref="K17" si="9">+K18+K19+K20+K21+K22+K23+K24+K25+K26</f>
        <v>296956.5</v>
      </c>
      <c r="L17" s="4">
        <f t="shared" ref="L17" si="10">+L18+L19+L20+L21+L22+L23+L24+L25+L26</f>
        <v>161802.35</v>
      </c>
      <c r="M17" s="4">
        <f t="shared" ref="M17" si="11">+M18+M19+M20+M21+M22+M23+M24+M25+M26</f>
        <v>1423678.97</v>
      </c>
      <c r="N17" s="4">
        <f t="shared" ref="N17" si="12">+N18+N19+N20+N21+N22+N23+N24+N25+N26</f>
        <v>115932.01</v>
      </c>
      <c r="O17" s="4">
        <f t="shared" ref="O17" si="13">+O18+O19+O20+O21+O22+O23+O24+O25+O26</f>
        <v>0</v>
      </c>
      <c r="P17" s="4">
        <f t="shared" ref="P17" si="14">+P18+P19+P20+P21+P22+P23+P24+P25+P26</f>
        <v>6107319.8099999996</v>
      </c>
    </row>
    <row r="18" spans="3:16" x14ac:dyDescent="0.25">
      <c r="C18" s="5" t="s">
        <v>8</v>
      </c>
      <c r="D18" s="29">
        <f>+'P2 Presupuesto Aprobado-Ejec '!F19</f>
        <v>0</v>
      </c>
      <c r="E18" s="29">
        <f>+'P2 Presupuesto Aprobado-Ejec '!G19</f>
        <v>55904.7</v>
      </c>
      <c r="F18" s="29">
        <f>+'P2 Presupuesto Aprobado-Ejec '!H19</f>
        <v>264874.65999999997</v>
      </c>
      <c r="G18" s="29">
        <f>+'P2 Presupuesto Aprobado-Ejec '!I19</f>
        <v>28274.44</v>
      </c>
      <c r="H18" s="29">
        <f>+'P2 Presupuesto Aprobado-Ejec '!J19</f>
        <v>739768.15</v>
      </c>
      <c r="I18" s="29">
        <f>+'P2 Presupuesto Aprobado-Ejec '!K19</f>
        <v>28161.25</v>
      </c>
      <c r="J18" s="29">
        <f>+'P2 Presupuesto Aprobado-Ejec '!L19</f>
        <v>518658.28</v>
      </c>
      <c r="K18" s="29">
        <f>+'P2 Presupuesto Aprobado-Ejec '!M19</f>
        <v>0</v>
      </c>
      <c r="L18" s="29">
        <f>+'P2 Presupuesto Aprobado-Ejec '!N19</f>
        <v>27952.35</v>
      </c>
      <c r="M18" s="29">
        <f>+'P2 Presupuesto Aprobado-Ejec '!O19</f>
        <v>835886.55</v>
      </c>
      <c r="N18" s="29">
        <f>+'P2 Presupuesto Aprobado-Ejec '!P19</f>
        <v>0</v>
      </c>
      <c r="O18" s="29">
        <f>+'P2 Presupuesto Aprobado-Ejec '!Q19</f>
        <v>0</v>
      </c>
      <c r="P18" s="29">
        <f>+'P2 Presupuesto Aprobado-Ejec '!R19</f>
        <v>2499480.38</v>
      </c>
    </row>
    <row r="19" spans="3:16" x14ac:dyDescent="0.25">
      <c r="C19" s="5" t="s">
        <v>9</v>
      </c>
      <c r="D19" s="29">
        <f>+'P2 Presupuesto Aprobado-Ejec '!F20</f>
        <v>0</v>
      </c>
      <c r="E19" s="29">
        <f>+'P2 Presupuesto Aprobado-Ejec '!G20</f>
        <v>35400</v>
      </c>
      <c r="F19" s="29">
        <f>+'P2 Presupuesto Aprobado-Ejec '!H20</f>
        <v>0</v>
      </c>
      <c r="G19" s="29">
        <f>+'P2 Presupuesto Aprobado-Ejec '!I20</f>
        <v>0</v>
      </c>
      <c r="H19" s="29">
        <f>+'P2 Presupuesto Aprobado-Ejec '!J20</f>
        <v>0</v>
      </c>
      <c r="I19" s="29">
        <f>+'P2 Presupuesto Aprobado-Ejec '!K20</f>
        <v>0</v>
      </c>
      <c r="J19" s="29">
        <f>+'P2 Presupuesto Aprobado-Ejec '!L20</f>
        <v>0</v>
      </c>
      <c r="K19" s="29">
        <f>+'P2 Presupuesto Aprobado-Ejec '!M20</f>
        <v>0</v>
      </c>
      <c r="L19" s="29">
        <f>+'P2 Presupuesto Aprobado-Ejec '!N20</f>
        <v>-35400</v>
      </c>
      <c r="M19" s="29">
        <f>+'P2 Presupuesto Aprobado-Ejec '!O20</f>
        <v>0</v>
      </c>
      <c r="N19" s="29">
        <f>+'P2 Presupuesto Aprobado-Ejec '!P20</f>
        <v>60000</v>
      </c>
      <c r="O19" s="29">
        <f>+'P2 Presupuesto Aprobado-Ejec '!Q20</f>
        <v>0</v>
      </c>
      <c r="P19" s="29">
        <f>+'P2 Presupuesto Aprobado-Ejec '!R20</f>
        <v>60000</v>
      </c>
    </row>
    <row r="20" spans="3:16" x14ac:dyDescent="0.25">
      <c r="C20" s="5" t="s">
        <v>10</v>
      </c>
      <c r="D20" s="29">
        <f>+'P2 Presupuesto Aprobado-Ejec '!F21</f>
        <v>0</v>
      </c>
      <c r="E20" s="29">
        <f>+'P2 Presupuesto Aprobado-Ejec '!G21</f>
        <v>41900</v>
      </c>
      <c r="F20" s="29">
        <f>+'P2 Presupuesto Aprobado-Ejec '!H21</f>
        <v>26650</v>
      </c>
      <c r="G20" s="29">
        <f>+'P2 Presupuesto Aprobado-Ejec '!I21</f>
        <v>0</v>
      </c>
      <c r="H20" s="29">
        <f>+'P2 Presupuesto Aprobado-Ejec '!J21</f>
        <v>24000</v>
      </c>
      <c r="I20" s="29">
        <f>+'P2 Presupuesto Aprobado-Ejec '!K21</f>
        <v>0</v>
      </c>
      <c r="J20" s="29">
        <f>+'P2 Presupuesto Aprobado-Ejec '!L21</f>
        <v>33750</v>
      </c>
      <c r="K20" s="29">
        <f>+'P2 Presupuesto Aprobado-Ejec '!M21</f>
        <v>51650</v>
      </c>
      <c r="L20" s="29">
        <f>+'P2 Presupuesto Aprobado-Ejec '!N21</f>
        <v>24250</v>
      </c>
      <c r="M20" s="29">
        <f>+'P2 Presupuesto Aprobado-Ejec '!O21</f>
        <v>7850</v>
      </c>
      <c r="N20" s="29">
        <f>+'P2 Presupuesto Aprobado-Ejec '!P21</f>
        <v>0</v>
      </c>
      <c r="O20" s="29">
        <f>+'P2 Presupuesto Aprobado-Ejec '!Q21</f>
        <v>0</v>
      </c>
      <c r="P20" s="29">
        <f>+'P2 Presupuesto Aprobado-Ejec '!R21</f>
        <v>210050</v>
      </c>
    </row>
    <row r="21" spans="3:16" x14ac:dyDescent="0.25">
      <c r="C21" s="5" t="s">
        <v>11</v>
      </c>
      <c r="D21" s="29">
        <f>+'P2 Presupuesto Aprobado-Ejec '!F22</f>
        <v>0</v>
      </c>
      <c r="E21" s="29">
        <f>+'P2 Presupuesto Aprobado-Ejec '!G22</f>
        <v>0</v>
      </c>
      <c r="F21" s="29">
        <f>+'P2 Presupuesto Aprobado-Ejec '!H22</f>
        <v>0</v>
      </c>
      <c r="G21" s="29">
        <f>+'P2 Presupuesto Aprobado-Ejec '!I22</f>
        <v>0</v>
      </c>
      <c r="H21" s="29">
        <f>+'P2 Presupuesto Aprobado-Ejec '!J22</f>
        <v>0</v>
      </c>
      <c r="I21" s="29">
        <f>+'P2 Presupuesto Aprobado-Ejec '!K22</f>
        <v>0</v>
      </c>
      <c r="J21" s="29">
        <f>+'P2 Presupuesto Aprobado-Ejec '!L22</f>
        <v>0</v>
      </c>
      <c r="K21" s="29">
        <f>+'P2 Presupuesto Aprobado-Ejec '!M22</f>
        <v>0</v>
      </c>
      <c r="L21" s="29">
        <f>+'P2 Presupuesto Aprobado-Ejec '!N22</f>
        <v>0</v>
      </c>
      <c r="M21" s="29">
        <f>+'P2 Presupuesto Aprobado-Ejec '!O22</f>
        <v>0</v>
      </c>
      <c r="N21" s="29">
        <f>+'P2 Presupuesto Aprobado-Ejec '!P22</f>
        <v>0</v>
      </c>
      <c r="O21" s="29">
        <f>+'P2 Presupuesto Aprobado-Ejec '!Q22</f>
        <v>0</v>
      </c>
      <c r="P21" s="29">
        <f>+'P2 Presupuesto Aprobado-Ejec '!R22</f>
        <v>0</v>
      </c>
    </row>
    <row r="22" spans="3:16" x14ac:dyDescent="0.25">
      <c r="C22" s="5" t="s">
        <v>12</v>
      </c>
      <c r="D22" s="29">
        <f>+'P2 Presupuesto Aprobado-Ejec '!F23</f>
        <v>0</v>
      </c>
      <c r="E22" s="29">
        <f>+'P2 Presupuesto Aprobado-Ejec '!G23</f>
        <v>145000</v>
      </c>
      <c r="F22" s="29">
        <f>+'P2 Presupuesto Aprobado-Ejec '!H23</f>
        <v>145000</v>
      </c>
      <c r="G22" s="29">
        <f>+'P2 Presupuesto Aprobado-Ejec '!I23</f>
        <v>145000</v>
      </c>
      <c r="H22" s="29">
        <f>+'P2 Presupuesto Aprobado-Ejec '!J23</f>
        <v>145000</v>
      </c>
      <c r="I22" s="29">
        <f>+'P2 Presupuesto Aprobado-Ejec '!K23</f>
        <v>235000</v>
      </c>
      <c r="J22" s="29">
        <f>+'P2 Presupuesto Aprobado-Ejec '!L23</f>
        <v>0</v>
      </c>
      <c r="K22" s="29">
        <f>+'P2 Presupuesto Aprobado-Ejec '!M23</f>
        <v>0</v>
      </c>
      <c r="L22" s="29">
        <f>+'P2 Presupuesto Aprobado-Ejec '!N23</f>
        <v>145000</v>
      </c>
      <c r="M22" s="29">
        <f>+'P2 Presupuesto Aprobado-Ejec '!O23</f>
        <v>435000</v>
      </c>
      <c r="N22" s="29">
        <f>+'P2 Presupuesto Aprobado-Ejec '!P23</f>
        <v>55000</v>
      </c>
      <c r="O22" s="29">
        <f>+'P2 Presupuesto Aprobado-Ejec '!Q23</f>
        <v>0</v>
      </c>
      <c r="P22" s="29">
        <f>+'P2 Presupuesto Aprobado-Ejec '!R23</f>
        <v>1450000</v>
      </c>
    </row>
    <row r="23" spans="3:16" x14ac:dyDescent="0.25">
      <c r="C23" s="5" t="s">
        <v>13</v>
      </c>
      <c r="D23" s="29">
        <f>+'P2 Presupuesto Aprobado-Ejec '!F24</f>
        <v>0</v>
      </c>
      <c r="E23" s="29">
        <f>+'P2 Presupuesto Aprobado-Ejec '!G24</f>
        <v>213083.24</v>
      </c>
      <c r="F23" s="29">
        <f>+'P2 Presupuesto Aprobado-Ejec '!H24</f>
        <v>13114.46</v>
      </c>
      <c r="G23" s="29">
        <f>+'P2 Presupuesto Aprobado-Ejec '!I24</f>
        <v>0</v>
      </c>
      <c r="H23" s="29">
        <f>+'P2 Presupuesto Aprobado-Ejec '!J24</f>
        <v>0</v>
      </c>
      <c r="I23" s="29">
        <f>+'P2 Presupuesto Aprobado-Ejec '!K24</f>
        <v>133337.57999999999</v>
      </c>
      <c r="J23" s="29">
        <f>+'P2 Presupuesto Aprobado-Ejec '!L24</f>
        <v>0</v>
      </c>
      <c r="K23" s="29">
        <f>+'P2 Presupuesto Aprobado-Ejec '!M24</f>
        <v>0</v>
      </c>
      <c r="L23" s="29">
        <f>+'P2 Presupuesto Aprobado-Ejec '!N24</f>
        <v>0</v>
      </c>
      <c r="M23" s="29">
        <f>+'P2 Presupuesto Aprobado-Ejec '!O24</f>
        <v>114942.42</v>
      </c>
      <c r="N23" s="29">
        <f>+'P2 Presupuesto Aprobado-Ejec '!P24</f>
        <v>0</v>
      </c>
      <c r="O23" s="29">
        <f>+'P2 Presupuesto Aprobado-Ejec '!Q24</f>
        <v>0</v>
      </c>
      <c r="P23" s="29">
        <f>+'P2 Presupuesto Aprobado-Ejec '!R24</f>
        <v>474477.69999999995</v>
      </c>
    </row>
    <row r="24" spans="3:16" x14ac:dyDescent="0.25">
      <c r="C24" s="5" t="s">
        <v>14</v>
      </c>
      <c r="D24" s="29">
        <f>+'P2 Presupuesto Aprobado-Ejec '!F25</f>
        <v>0</v>
      </c>
      <c r="E24" s="29">
        <f>+'P2 Presupuesto Aprobado-Ejec '!G25</f>
        <v>32000</v>
      </c>
      <c r="F24" s="29">
        <f>+'P2 Presupuesto Aprobado-Ejec '!H25</f>
        <v>0</v>
      </c>
      <c r="G24" s="29">
        <f>+'P2 Presupuesto Aprobado-Ejec '!I25</f>
        <v>106471.4</v>
      </c>
      <c r="H24" s="29">
        <f>+'P2 Presupuesto Aprobado-Ejec '!J25</f>
        <v>565370.1</v>
      </c>
      <c r="I24" s="29">
        <f>+'P2 Presupuesto Aprobado-Ejec '!K25</f>
        <v>0</v>
      </c>
      <c r="J24" s="29">
        <f>+'P2 Presupuesto Aprobado-Ejec '!L25</f>
        <v>12355</v>
      </c>
      <c r="K24" s="29">
        <f>+'P2 Presupuesto Aprobado-Ejec '!M25</f>
        <v>210836.5</v>
      </c>
      <c r="L24" s="29">
        <f>+'P2 Presupuesto Aprobado-Ejec '!N25</f>
        <v>0</v>
      </c>
      <c r="M24" s="29">
        <f>+'P2 Presupuesto Aprobado-Ejec '!O25</f>
        <v>0</v>
      </c>
      <c r="N24" s="29">
        <f>+'P2 Presupuesto Aprobado-Ejec '!P25</f>
        <v>932.01</v>
      </c>
      <c r="O24" s="29">
        <f>+'P2 Presupuesto Aprobado-Ejec '!Q25</f>
        <v>0</v>
      </c>
      <c r="P24" s="29">
        <f>+'P2 Presupuesto Aprobado-Ejec '!R25</f>
        <v>927965.01</v>
      </c>
    </row>
    <row r="25" spans="3:16" x14ac:dyDescent="0.25">
      <c r="C25" s="5" t="s">
        <v>15</v>
      </c>
      <c r="D25" s="29">
        <f>+'P2 Presupuesto Aprobado-Ejec '!F26</f>
        <v>0</v>
      </c>
      <c r="E25" s="29">
        <f>+'P2 Presupuesto Aprobado-Ejec '!G26</f>
        <v>15000</v>
      </c>
      <c r="F25" s="29">
        <f>+'P2 Presupuesto Aprobado-Ejec '!H26</f>
        <v>326690</v>
      </c>
      <c r="G25" s="29">
        <f>+'P2 Presupuesto Aprobado-Ejec '!I26</f>
        <v>36126.720000000001</v>
      </c>
      <c r="H25" s="29">
        <f>+'P2 Presupuesto Aprobado-Ejec '!J26</f>
        <v>-125000</v>
      </c>
      <c r="I25" s="29">
        <f>+'P2 Presupuesto Aprobado-Ejec '!K26</f>
        <v>15000</v>
      </c>
      <c r="J25" s="29">
        <f>+'P2 Presupuesto Aprobado-Ejec '!L26</f>
        <v>153060</v>
      </c>
      <c r="K25" s="29">
        <f>+'P2 Presupuesto Aprobado-Ejec '!M26</f>
        <v>15000</v>
      </c>
      <c r="L25" s="29">
        <f>+'P2 Presupuesto Aprobado-Ejec '!N26</f>
        <v>0</v>
      </c>
      <c r="M25" s="29">
        <f>+'P2 Presupuesto Aprobado-Ejec '!O26</f>
        <v>30000</v>
      </c>
      <c r="N25" s="29">
        <f>+'P2 Presupuesto Aprobado-Ejec '!P26</f>
        <v>0</v>
      </c>
      <c r="O25" s="29">
        <f>+'P2 Presupuesto Aprobado-Ejec '!Q26</f>
        <v>0</v>
      </c>
      <c r="P25" s="29">
        <f>+'P2 Presupuesto Aprobado-Ejec '!R26</f>
        <v>465876.72</v>
      </c>
    </row>
    <row r="26" spans="3:16" x14ac:dyDescent="0.25">
      <c r="C26" s="5" t="s">
        <v>16</v>
      </c>
      <c r="D26" s="29">
        <f>+'P2 Presupuesto Aprobado-Ejec '!F27</f>
        <v>0</v>
      </c>
      <c r="E26" s="29">
        <f>+'P2 Presupuesto Aprobado-Ejec '!G27</f>
        <v>0</v>
      </c>
      <c r="F26" s="29">
        <f>+'P2 Presupuesto Aprobado-Ejec '!H27</f>
        <v>0</v>
      </c>
      <c r="G26" s="29">
        <f>+'P2 Presupuesto Aprobado-Ejec '!I27</f>
        <v>0</v>
      </c>
      <c r="H26" s="29">
        <f>+'P2 Presupuesto Aprobado-Ejec '!J27</f>
        <v>0</v>
      </c>
      <c r="I26" s="29">
        <f>+'P2 Presupuesto Aprobado-Ejec '!K27</f>
        <v>0</v>
      </c>
      <c r="J26" s="29">
        <f>+'P2 Presupuesto Aprobado-Ejec '!L27</f>
        <v>0</v>
      </c>
      <c r="K26" s="29">
        <f>+'P2 Presupuesto Aprobado-Ejec '!M27</f>
        <v>19470</v>
      </c>
      <c r="L26" s="29">
        <f>+'P2 Presupuesto Aprobado-Ejec '!N27</f>
        <v>0</v>
      </c>
      <c r="M26" s="29">
        <f>+'P2 Presupuesto Aprobado-Ejec '!O27</f>
        <v>0</v>
      </c>
      <c r="N26" s="29">
        <f>+'P2 Presupuesto Aprobado-Ejec '!P27</f>
        <v>0</v>
      </c>
      <c r="O26" s="29">
        <f>+'P2 Presupuesto Aprobado-Ejec '!Q27</f>
        <v>0</v>
      </c>
      <c r="P26" s="29">
        <f>+'P2 Presupuesto Aprobado-Ejec '!R27</f>
        <v>19470</v>
      </c>
    </row>
    <row r="27" spans="3:16" x14ac:dyDescent="0.25">
      <c r="C27" s="3" t="s">
        <v>17</v>
      </c>
      <c r="D27" s="33">
        <f>+'P2 Presupuesto Aprobado-Ejec '!F28</f>
        <v>0</v>
      </c>
      <c r="E27" s="33">
        <f>+'P2 Presupuesto Aprobado-Ejec '!G28</f>
        <v>6889302.9100000001</v>
      </c>
      <c r="F27" s="33">
        <f>+'P2 Presupuesto Aprobado-Ejec '!H28</f>
        <v>12806353.759999998</v>
      </c>
      <c r="G27" s="33">
        <f>+'P2 Presupuesto Aprobado-Ejec '!I28</f>
        <v>8547186.4900000002</v>
      </c>
      <c r="H27" s="33">
        <f>+'P2 Presupuesto Aprobado-Ejec '!J28</f>
        <v>4589878.29</v>
      </c>
      <c r="I27" s="33">
        <f>+'P2 Presupuesto Aprobado-Ejec '!K28</f>
        <v>4887749.88</v>
      </c>
      <c r="J27" s="33">
        <f>+'P2 Presupuesto Aprobado-Ejec '!L28</f>
        <v>15461456.91</v>
      </c>
      <c r="K27" s="33">
        <f>+'P2 Presupuesto Aprobado-Ejec '!M28</f>
        <v>17406525.380000003</v>
      </c>
      <c r="L27" s="33">
        <f>+'P2 Presupuesto Aprobado-Ejec '!N28</f>
        <v>4052813.36</v>
      </c>
      <c r="M27" s="33">
        <f>+'P2 Presupuesto Aprobado-Ejec '!O28</f>
        <v>14577638.879999999</v>
      </c>
      <c r="N27" s="33">
        <f>+'P2 Presupuesto Aprobado-Ejec '!P28</f>
        <v>5135224.5999999996</v>
      </c>
      <c r="O27" s="33">
        <f>+'P2 Presupuesto Aprobado-Ejec '!Q28</f>
        <v>0</v>
      </c>
      <c r="P27" s="4">
        <f t="shared" ref="P27" si="15">+P28+P29+P30+P31+P32+P33+P34+P35+P36</f>
        <v>94354130.459999993</v>
      </c>
    </row>
    <row r="28" spans="3:16" x14ac:dyDescent="0.25">
      <c r="C28" s="5" t="s">
        <v>18</v>
      </c>
      <c r="D28" s="29">
        <f>+'P2 Presupuesto Aprobado-Ejec '!F29</f>
        <v>0</v>
      </c>
      <c r="E28" s="29">
        <f>+'P2 Presupuesto Aprobado-Ejec '!G29</f>
        <v>395950</v>
      </c>
      <c r="F28" s="29">
        <f>+'P2 Presupuesto Aprobado-Ejec '!H29</f>
        <v>1018795.74</v>
      </c>
      <c r="G28" s="29">
        <f>+'P2 Presupuesto Aprobado-Ejec '!I29</f>
        <v>707572.21</v>
      </c>
      <c r="H28" s="29">
        <f>+'P2 Presupuesto Aprobado-Ejec '!J29</f>
        <v>445589.08</v>
      </c>
      <c r="I28" s="29">
        <f>+'P2 Presupuesto Aprobado-Ejec '!K29</f>
        <v>496748.92</v>
      </c>
      <c r="J28" s="29">
        <f>+'P2 Presupuesto Aprobado-Ejec '!L29</f>
        <v>879003.38</v>
      </c>
      <c r="K28" s="29">
        <f>+'P2 Presupuesto Aprobado-Ejec '!M29</f>
        <v>772078.41</v>
      </c>
      <c r="L28" s="29">
        <f>+'P2 Presupuesto Aprobado-Ejec '!N29</f>
        <v>386771.3</v>
      </c>
      <c r="M28" s="29">
        <f>+'P2 Presupuesto Aprobado-Ejec '!O29</f>
        <v>1010023.17</v>
      </c>
      <c r="N28" s="29">
        <f>+'P2 Presupuesto Aprobado-Ejec '!P29</f>
        <v>930534.37</v>
      </c>
      <c r="O28" s="29">
        <f>+'P2 Presupuesto Aprobado-Ejec '!Q29</f>
        <v>0</v>
      </c>
      <c r="P28" s="29">
        <f>+'P2 Presupuesto Aprobado-Ejec '!R29</f>
        <v>7043066.5800000001</v>
      </c>
    </row>
    <row r="29" spans="3:16" x14ac:dyDescent="0.25">
      <c r="C29" s="5" t="s">
        <v>19</v>
      </c>
      <c r="D29" s="29">
        <f>+'P2 Presupuesto Aprobado-Ejec '!F30</f>
        <v>0</v>
      </c>
      <c r="E29" s="29">
        <f>+'P2 Presupuesto Aprobado-Ejec '!G30</f>
        <v>33020</v>
      </c>
      <c r="F29" s="29">
        <f>+'P2 Presupuesto Aprobado-Ejec '!H30</f>
        <v>339250</v>
      </c>
      <c r="G29" s="29">
        <f>+'P2 Presupuesto Aprobado-Ejec '!I30</f>
        <v>0</v>
      </c>
      <c r="H29" s="29">
        <f>+'P2 Presupuesto Aprobado-Ejec '!J30</f>
        <v>0</v>
      </c>
      <c r="I29" s="29">
        <f>+'P2 Presupuesto Aprobado-Ejec '!K30</f>
        <v>0</v>
      </c>
      <c r="J29" s="29">
        <f>+'P2 Presupuesto Aprobado-Ejec '!L30</f>
        <v>179385.53</v>
      </c>
      <c r="K29" s="29">
        <f>+'P2 Presupuesto Aprobado-Ejec '!M30</f>
        <v>0</v>
      </c>
      <c r="L29" s="29">
        <f>+'P2 Presupuesto Aprobado-Ejec '!N30</f>
        <v>0</v>
      </c>
      <c r="M29" s="29">
        <f>+'P2 Presupuesto Aprobado-Ejec '!O30</f>
        <v>0</v>
      </c>
      <c r="N29" s="29">
        <f>+'P2 Presupuesto Aprobado-Ejec '!P30</f>
        <v>0</v>
      </c>
      <c r="O29" s="29">
        <f>+'P2 Presupuesto Aprobado-Ejec '!Q30</f>
        <v>0</v>
      </c>
      <c r="P29" s="29">
        <f>+'P2 Presupuesto Aprobado-Ejec '!R30</f>
        <v>551655.53</v>
      </c>
    </row>
    <row r="30" spans="3:16" x14ac:dyDescent="0.25">
      <c r="C30" s="5" t="s">
        <v>20</v>
      </c>
      <c r="D30" s="29">
        <f>+'P2 Presupuesto Aprobado-Ejec '!F31</f>
        <v>0</v>
      </c>
      <c r="E30" s="29">
        <f>+'P2 Presupuesto Aprobado-Ejec '!G31</f>
        <v>277413.28000000003</v>
      </c>
      <c r="F30" s="29">
        <f>+'P2 Presupuesto Aprobado-Ejec '!H31</f>
        <v>142032.97</v>
      </c>
      <c r="G30" s="29">
        <f>+'P2 Presupuesto Aprobado-Ejec '!I31</f>
        <v>690564.02</v>
      </c>
      <c r="H30" s="29">
        <f>+'P2 Presupuesto Aprobado-Ejec '!J31</f>
        <v>0</v>
      </c>
      <c r="I30" s="29">
        <f>+'P2 Presupuesto Aprobado-Ejec '!K31</f>
        <v>170029.74</v>
      </c>
      <c r="J30" s="29">
        <f>+'P2 Presupuesto Aprobado-Ejec '!L31</f>
        <v>745577.1</v>
      </c>
      <c r="K30" s="29">
        <f>+'P2 Presupuesto Aprobado-Ejec '!M31</f>
        <v>375923.3</v>
      </c>
      <c r="L30" s="29">
        <f>+'P2 Presupuesto Aprobado-Ejec '!N31</f>
        <v>109415.5</v>
      </c>
      <c r="M30" s="29">
        <f>+'P2 Presupuesto Aprobado-Ejec '!O31</f>
        <v>227057.96</v>
      </c>
      <c r="N30" s="29">
        <f>+'P2 Presupuesto Aprobado-Ejec '!P31</f>
        <v>-145812.6</v>
      </c>
      <c r="O30" s="29">
        <f>+'P2 Presupuesto Aprobado-Ejec '!Q31</f>
        <v>0</v>
      </c>
      <c r="P30" s="29">
        <f>+'P2 Presupuesto Aprobado-Ejec '!R31</f>
        <v>2592201.2699999996</v>
      </c>
    </row>
    <row r="31" spans="3:16" x14ac:dyDescent="0.25">
      <c r="C31" s="5" t="s">
        <v>21</v>
      </c>
      <c r="D31" s="29">
        <f>+'P2 Presupuesto Aprobado-Ejec '!F32</f>
        <v>0</v>
      </c>
      <c r="E31" s="29">
        <f>+'P2 Presupuesto Aprobado-Ejec '!G32</f>
        <v>1221750</v>
      </c>
      <c r="F31" s="29">
        <f>+'P2 Presupuesto Aprobado-Ejec '!H32</f>
        <v>2159864</v>
      </c>
      <c r="G31" s="29">
        <f>+'P2 Presupuesto Aprobado-Ejec '!I32</f>
        <v>2346798</v>
      </c>
      <c r="H31" s="29">
        <f>+'P2 Presupuesto Aprobado-Ejec '!J32</f>
        <v>746339</v>
      </c>
      <c r="I31" s="29">
        <f>+'P2 Presupuesto Aprobado-Ejec '!K32</f>
        <v>1252748.8999999999</v>
      </c>
      <c r="J31" s="29">
        <f>+'P2 Presupuesto Aprobado-Ejec '!L32</f>
        <v>4574305.5999999996</v>
      </c>
      <c r="K31" s="29">
        <f>+'P2 Presupuesto Aprobado-Ejec '!M32</f>
        <v>3199604.26</v>
      </c>
      <c r="L31" s="29">
        <f>+'P2 Presupuesto Aprobado-Ejec '!N32</f>
        <v>1816860.74</v>
      </c>
      <c r="M31" s="29">
        <f>+'P2 Presupuesto Aprobado-Ejec '!O32</f>
        <v>5621440.7000000002</v>
      </c>
      <c r="N31" s="29">
        <f>+'P2 Presupuesto Aprobado-Ejec '!P32</f>
        <v>272400</v>
      </c>
      <c r="O31" s="29">
        <f>+'P2 Presupuesto Aprobado-Ejec '!Q32</f>
        <v>0</v>
      </c>
      <c r="P31" s="29">
        <f>+'P2 Presupuesto Aprobado-Ejec '!R32</f>
        <v>23212111.199999999</v>
      </c>
    </row>
    <row r="32" spans="3:16" x14ac:dyDescent="0.25">
      <c r="C32" s="5" t="s">
        <v>22</v>
      </c>
      <c r="D32" s="29">
        <f>+'P2 Presupuesto Aprobado-Ejec '!F33</f>
        <v>0</v>
      </c>
      <c r="E32" s="29">
        <f>+'P2 Presupuesto Aprobado-Ejec '!G33</f>
        <v>41536</v>
      </c>
      <c r="F32" s="29">
        <f>+'P2 Presupuesto Aprobado-Ejec '!H33</f>
        <v>183628.65</v>
      </c>
      <c r="G32" s="29">
        <f>+'P2 Presupuesto Aprobado-Ejec '!I33</f>
        <v>369900.5</v>
      </c>
      <c r="H32" s="29">
        <f>+'P2 Presupuesto Aprobado-Ejec '!J33</f>
        <v>378790.62</v>
      </c>
      <c r="I32" s="29">
        <f>+'P2 Presupuesto Aprobado-Ejec '!K33</f>
        <v>189406.47</v>
      </c>
      <c r="J32" s="29">
        <f>+'P2 Presupuesto Aprobado-Ejec '!L33</f>
        <v>349049.9</v>
      </c>
      <c r="K32" s="29">
        <f>+'P2 Presupuesto Aprobado-Ejec '!M33</f>
        <v>1020313.58</v>
      </c>
      <c r="L32" s="29">
        <f>+'P2 Presupuesto Aprobado-Ejec '!N33</f>
        <v>244083</v>
      </c>
      <c r="M32" s="29">
        <f>+'P2 Presupuesto Aprobado-Ejec '!O33</f>
        <v>598623.4</v>
      </c>
      <c r="N32" s="29">
        <f>+'P2 Presupuesto Aprobado-Ejec '!P33</f>
        <v>0</v>
      </c>
      <c r="O32" s="29">
        <f>+'P2 Presupuesto Aprobado-Ejec '!Q33</f>
        <v>0</v>
      </c>
      <c r="P32" s="29">
        <f>+'P2 Presupuesto Aprobado-Ejec '!R33</f>
        <v>3375332.12</v>
      </c>
    </row>
    <row r="33" spans="3:16" x14ac:dyDescent="0.25">
      <c r="C33" s="5" t="s">
        <v>23</v>
      </c>
      <c r="D33" s="29">
        <f>+'P2 Presupuesto Aprobado-Ejec '!F34</f>
        <v>0</v>
      </c>
      <c r="E33" s="29">
        <f>+'P2 Presupuesto Aprobado-Ejec '!G34</f>
        <v>0</v>
      </c>
      <c r="F33" s="29">
        <f>+'P2 Presupuesto Aprobado-Ejec '!H34</f>
        <v>7310.01</v>
      </c>
      <c r="G33" s="29">
        <f>+'P2 Presupuesto Aprobado-Ejec '!I34</f>
        <v>80181</v>
      </c>
      <c r="H33" s="29">
        <f>+'P2 Presupuesto Aprobado-Ejec '!J34</f>
        <v>0</v>
      </c>
      <c r="I33" s="29">
        <f>+'P2 Presupuesto Aprobado-Ejec '!K34</f>
        <v>0</v>
      </c>
      <c r="J33" s="29">
        <f>+'P2 Presupuesto Aprobado-Ejec '!L34</f>
        <v>0</v>
      </c>
      <c r="K33" s="29">
        <f>+'P2 Presupuesto Aprobado-Ejec '!M34</f>
        <v>196638.07</v>
      </c>
      <c r="L33" s="29">
        <f>+'P2 Presupuesto Aprobado-Ejec '!N34</f>
        <v>59999.46</v>
      </c>
      <c r="M33" s="29">
        <f>+'P2 Presupuesto Aprobado-Ejec '!O34</f>
        <v>0</v>
      </c>
      <c r="N33" s="29">
        <f>+'P2 Presupuesto Aprobado-Ejec '!P34</f>
        <v>0</v>
      </c>
      <c r="O33" s="29">
        <f>+'P2 Presupuesto Aprobado-Ejec '!Q34</f>
        <v>0</v>
      </c>
      <c r="P33" s="29">
        <f>+'P2 Presupuesto Aprobado-Ejec '!R34</f>
        <v>344128.54000000004</v>
      </c>
    </row>
    <row r="34" spans="3:16" x14ac:dyDescent="0.25">
      <c r="C34" s="5" t="s">
        <v>24</v>
      </c>
      <c r="D34" s="29">
        <f>+'P2 Presupuesto Aprobado-Ejec '!F35</f>
        <v>0</v>
      </c>
      <c r="E34" s="29">
        <f>+'P2 Presupuesto Aprobado-Ejec '!G35</f>
        <v>1029231.5</v>
      </c>
      <c r="F34" s="29">
        <f>+'P2 Presupuesto Aprobado-Ejec '!H35</f>
        <v>2521189.5</v>
      </c>
      <c r="G34" s="29">
        <f>+'P2 Presupuesto Aprobado-Ejec '!I35</f>
        <v>277707.36</v>
      </c>
      <c r="H34" s="29"/>
      <c r="I34" s="29">
        <f>+'P2 Presupuesto Aprobado-Ejec '!K35</f>
        <v>871633.11</v>
      </c>
      <c r="J34" s="29">
        <f>+'P2 Presupuesto Aprobado-Ejec '!L35</f>
        <v>2481744.63</v>
      </c>
      <c r="K34" s="29">
        <f>+'P2 Presupuesto Aprobado-Ejec '!M35</f>
        <v>4859031.66</v>
      </c>
      <c r="L34" s="29">
        <f>+'P2 Presupuesto Aprobado-Ejec '!N35</f>
        <v>1162591.5</v>
      </c>
      <c r="M34" s="29">
        <f>+'P2 Presupuesto Aprobado-Ejec '!O35</f>
        <v>3174186.2</v>
      </c>
      <c r="N34" s="29">
        <f>+'P2 Presupuesto Aprobado-Ejec '!P35</f>
        <v>1459555.53</v>
      </c>
      <c r="O34" s="29">
        <f>+'P2 Presupuesto Aprobado-Ejec '!Q35</f>
        <v>0</v>
      </c>
      <c r="P34" s="29">
        <f>+'P2 Presupuesto Aprobado-Ejec '!R35</f>
        <v>20310695.970000003</v>
      </c>
    </row>
    <row r="35" spans="3:16" x14ac:dyDescent="0.25">
      <c r="C35" s="5" t="s">
        <v>25</v>
      </c>
      <c r="D35" s="29">
        <f>+'P2 Presupuesto Aprobado-Ejec '!F36</f>
        <v>0</v>
      </c>
      <c r="E35" s="29">
        <f>+'P2 Presupuesto Aprobado-Ejec '!G36</f>
        <v>0</v>
      </c>
      <c r="F35" s="29">
        <f>+'P2 Presupuesto Aprobado-Ejec '!H36</f>
        <v>0</v>
      </c>
      <c r="G35" s="29">
        <f>+'P2 Presupuesto Aprobado-Ejec '!I36</f>
        <v>0</v>
      </c>
      <c r="H35" s="29">
        <f>+'P2 Presupuesto Aprobado-Ejec '!J36</f>
        <v>0</v>
      </c>
      <c r="I35" s="29">
        <f>+'P2 Presupuesto Aprobado-Ejec '!K36</f>
        <v>0</v>
      </c>
      <c r="J35" s="29">
        <f>+'P2 Presupuesto Aprobado-Ejec '!L36</f>
        <v>0</v>
      </c>
      <c r="K35" s="29">
        <f>+'P2 Presupuesto Aprobado-Ejec '!M36</f>
        <v>0</v>
      </c>
      <c r="L35" s="29">
        <f>+'P2 Presupuesto Aprobado-Ejec '!N36</f>
        <v>0</v>
      </c>
      <c r="M35" s="29">
        <f>+'P2 Presupuesto Aprobado-Ejec '!O36</f>
        <v>0</v>
      </c>
      <c r="N35" s="29">
        <f>+'P2 Presupuesto Aprobado-Ejec '!P36</f>
        <v>0</v>
      </c>
      <c r="O35" s="29">
        <f>+'P2 Presupuesto Aprobado-Ejec '!Q36</f>
        <v>0</v>
      </c>
      <c r="P35" s="29">
        <f>+'P2 Presupuesto Aprobado-Ejec '!R36</f>
        <v>0</v>
      </c>
    </row>
    <row r="36" spans="3:16" x14ac:dyDescent="0.25">
      <c r="C36" s="5" t="s">
        <v>26</v>
      </c>
      <c r="D36" s="29">
        <f>+'P2 Presupuesto Aprobado-Ejec '!F37</f>
        <v>0</v>
      </c>
      <c r="E36" s="29">
        <f>+'P2 Presupuesto Aprobado-Ejec '!G37</f>
        <v>3890402.13</v>
      </c>
      <c r="F36" s="29">
        <f>+'P2 Presupuesto Aprobado-Ejec '!H37</f>
        <v>6434282.8899999997</v>
      </c>
      <c r="G36" s="29">
        <f>+'P2 Presupuesto Aprobado-Ejec '!I37</f>
        <v>4074463.4</v>
      </c>
      <c r="H36" s="29">
        <f>+'P2 Presupuesto Aprobado-Ejec '!J37</f>
        <v>545334.61</v>
      </c>
      <c r="I36" s="29">
        <f>+'P2 Presupuesto Aprobado-Ejec '!K37</f>
        <v>1907182.74</v>
      </c>
      <c r="J36" s="29">
        <f>+'P2 Presupuesto Aprobado-Ejec '!L37</f>
        <v>6252390.7699999996</v>
      </c>
      <c r="K36" s="29">
        <f>+'P2 Presupuesto Aprobado-Ejec '!M37</f>
        <v>6982936.0999999996</v>
      </c>
      <c r="L36" s="29">
        <f>+'P2 Presupuesto Aprobado-Ejec '!N37</f>
        <v>273091.86</v>
      </c>
      <c r="M36" s="29">
        <f>+'P2 Presupuesto Aprobado-Ejec '!O37</f>
        <v>3946307.45</v>
      </c>
      <c r="N36" s="29">
        <f>+'P2 Presupuesto Aprobado-Ejec '!P37</f>
        <v>2618547.2999999998</v>
      </c>
      <c r="O36" s="29">
        <f>+'P2 Presupuesto Aprobado-Ejec '!Q37</f>
        <v>0</v>
      </c>
      <c r="P36" s="29">
        <f>+'P2 Presupuesto Aprobado-Ejec '!R37</f>
        <v>36924939.25</v>
      </c>
    </row>
    <row r="37" spans="3:16" x14ac:dyDescent="0.25">
      <c r="C37" s="3" t="s">
        <v>27</v>
      </c>
      <c r="D37" s="33">
        <f>+'P2 Presupuesto Aprobado-Ejec '!F38</f>
        <v>0</v>
      </c>
      <c r="E37" s="33">
        <f>+'P2 Presupuesto Aprobado-Ejec '!G38</f>
        <v>0</v>
      </c>
      <c r="F37" s="33">
        <f>+'P2 Presupuesto Aprobado-Ejec '!H38</f>
        <v>0</v>
      </c>
      <c r="G37" s="33">
        <f>+'P2 Presupuesto Aprobado-Ejec '!I38</f>
        <v>0</v>
      </c>
      <c r="H37" s="33">
        <f>+'P2 Presupuesto Aprobado-Ejec '!J38</f>
        <v>0</v>
      </c>
      <c r="I37" s="33">
        <f>+'P2 Presupuesto Aprobado-Ejec '!K38</f>
        <v>0</v>
      </c>
      <c r="J37" s="33">
        <f>+'P2 Presupuesto Aprobado-Ejec '!L38</f>
        <v>0</v>
      </c>
      <c r="K37" s="33">
        <f>+'P2 Presupuesto Aprobado-Ejec '!M38</f>
        <v>0</v>
      </c>
      <c r="L37" s="33">
        <f>+'P2 Presupuesto Aprobado-Ejec '!N38</f>
        <v>0</v>
      </c>
      <c r="M37" s="33">
        <f>+'P2 Presupuesto Aprobado-Ejec '!O38</f>
        <v>0</v>
      </c>
      <c r="N37" s="33">
        <f>+'P2 Presupuesto Aprobado-Ejec '!P38</f>
        <v>0</v>
      </c>
      <c r="O37" s="33">
        <f>+'P2 Presupuesto Aprobado-Ejec '!Q38</f>
        <v>0</v>
      </c>
      <c r="P37" s="4">
        <f t="shared" ref="P37" si="16">+P38+P39+P40+P41+P42+P43+P44+P45+P46</f>
        <v>0</v>
      </c>
    </row>
    <row r="38" spans="3:16" x14ac:dyDescent="0.25">
      <c r="C38" s="5" t="s">
        <v>28</v>
      </c>
      <c r="D38" s="34">
        <f>+'P2 Presupuesto Aprobado-Ejec '!F39</f>
        <v>0</v>
      </c>
      <c r="E38" s="34">
        <f>+'P2 Presupuesto Aprobado-Ejec '!G39</f>
        <v>0</v>
      </c>
      <c r="F38" s="34">
        <f>+'P2 Presupuesto Aprobado-Ejec '!H39</f>
        <v>0</v>
      </c>
      <c r="G38" s="34">
        <f>+'P2 Presupuesto Aprobado-Ejec '!I39</f>
        <v>0</v>
      </c>
      <c r="H38" s="34">
        <f>+'P2 Presupuesto Aprobado-Ejec '!J39</f>
        <v>0</v>
      </c>
      <c r="I38" s="34">
        <f>+'P2 Presupuesto Aprobado-Ejec '!K39</f>
        <v>0</v>
      </c>
      <c r="J38" s="34">
        <f>+'P2 Presupuesto Aprobado-Ejec '!L39</f>
        <v>0</v>
      </c>
      <c r="K38" s="34">
        <f>+'P2 Presupuesto Aprobado-Ejec '!M39</f>
        <v>0</v>
      </c>
      <c r="L38" s="34">
        <f>+'P2 Presupuesto Aprobado-Ejec '!N39</f>
        <v>0</v>
      </c>
      <c r="M38" s="34">
        <f>+'P2 Presupuesto Aprobado-Ejec '!O39</f>
        <v>0</v>
      </c>
      <c r="N38" s="34">
        <f>+'P2 Presupuesto Aprobado-Ejec '!P39</f>
        <v>0</v>
      </c>
      <c r="O38" s="34">
        <f>+'P2 Presupuesto Aprobado-Ejec '!Q39</f>
        <v>0</v>
      </c>
      <c r="P38" s="34">
        <f>+'P2 Presupuesto Aprobado-Ejec '!R39</f>
        <v>0</v>
      </c>
    </row>
    <row r="39" spans="3:16" x14ac:dyDescent="0.25">
      <c r="C39" s="5" t="s">
        <v>29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x14ac:dyDescent="0.25">
      <c r="C40" s="5" t="s">
        <v>30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x14ac:dyDescent="0.25">
      <c r="C41" s="5" t="s">
        <v>31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x14ac:dyDescent="0.25">
      <c r="C42" s="5" t="s">
        <v>32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x14ac:dyDescent="0.25">
      <c r="C43" s="5" t="s">
        <v>33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x14ac:dyDescent="0.25">
      <c r="C44" s="5" t="s">
        <v>34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x14ac:dyDescent="0.25">
      <c r="C45" s="5" t="s">
        <v>35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x14ac:dyDescent="0.25">
      <c r="C46" s="3" t="s">
        <v>36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x14ac:dyDescent="0.25">
      <c r="C47" s="5" t="s">
        <v>37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x14ac:dyDescent="0.25">
      <c r="C48" s="5" t="s">
        <v>38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x14ac:dyDescent="0.25">
      <c r="C49" s="5" t="s">
        <v>39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x14ac:dyDescent="0.25">
      <c r="C50" s="5" t="s">
        <v>40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x14ac:dyDescent="0.25">
      <c r="C51" s="5" t="s">
        <v>41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x14ac:dyDescent="0.25">
      <c r="C52" s="5" t="s">
        <v>42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x14ac:dyDescent="0.25">
      <c r="C53" s="3" t="s">
        <v>43</v>
      </c>
      <c r="D53" s="33">
        <f>+'P2 Presupuesto Aprobado-Ejec '!F54</f>
        <v>0</v>
      </c>
      <c r="E53" s="33">
        <f>+'P2 Presupuesto Aprobado-Ejec '!G54</f>
        <v>132027</v>
      </c>
      <c r="F53" s="33">
        <f>+'P2 Presupuesto Aprobado-Ejec '!H54</f>
        <v>0</v>
      </c>
      <c r="G53" s="33">
        <f>+'P2 Presupuesto Aprobado-Ejec '!I54</f>
        <v>0</v>
      </c>
      <c r="H53" s="33">
        <f>+'P2 Presupuesto Aprobado-Ejec '!J54</f>
        <v>466133</v>
      </c>
      <c r="I53" s="33">
        <f>+'P2 Presupuesto Aprobado-Ejec '!K54</f>
        <v>471920</v>
      </c>
      <c r="J53" s="33">
        <f>+'P2 Presupuesto Aprobado-Ejec '!L54</f>
        <v>0</v>
      </c>
      <c r="K53" s="33">
        <f>+'P2 Presupuesto Aprobado-Ejec '!M54</f>
        <v>0</v>
      </c>
      <c r="L53" s="33">
        <f>+'P2 Presupuesto Aprobado-Ejec '!N54</f>
        <v>56286</v>
      </c>
      <c r="M53" s="33">
        <f>+'P2 Presupuesto Aprobado-Ejec '!O54</f>
        <v>190201.64</v>
      </c>
      <c r="N53" s="33">
        <f>+'P2 Presupuesto Aprobado-Ejec '!P54</f>
        <v>0</v>
      </c>
      <c r="O53" s="33">
        <f>+'P2 Presupuesto Aprobado-Ejec '!Q54</f>
        <v>0</v>
      </c>
      <c r="P53" s="4">
        <f t="shared" ref="P53" si="17">+P54+P55+P56+P57+P58+P59+P60+P61+P62</f>
        <v>1316567.6399999999</v>
      </c>
    </row>
    <row r="54" spans="3:16" x14ac:dyDescent="0.25">
      <c r="C54" s="5" t="s">
        <v>44</v>
      </c>
      <c r="D54" s="29">
        <f>+'P2 Presupuesto Aprobado-Ejec '!F55</f>
        <v>0</v>
      </c>
      <c r="E54" s="29">
        <f>+'P2 Presupuesto Aprobado-Ejec '!G55</f>
        <v>30252</v>
      </c>
      <c r="F54" s="29">
        <f>+'P2 Presupuesto Aprobado-Ejec '!H55</f>
        <v>0</v>
      </c>
      <c r="G54" s="29">
        <f>+'P2 Presupuesto Aprobado-Ejec '!I55</f>
        <v>0</v>
      </c>
      <c r="H54" s="29">
        <f>+'P2 Presupuesto Aprobado-Ejec '!J55</f>
        <v>64133</v>
      </c>
      <c r="I54" s="29">
        <f>+'P2 Presupuesto Aprobado-Ejec '!K55</f>
        <v>0</v>
      </c>
      <c r="J54" s="29">
        <f>+'P2 Presupuesto Aprobado-Ejec '!L55</f>
        <v>0</v>
      </c>
      <c r="K54" s="29">
        <f>+'P2 Presupuesto Aprobado-Ejec '!M55</f>
        <v>0</v>
      </c>
      <c r="L54" s="29">
        <f>+'P2 Presupuesto Aprobado-Ejec '!N55</f>
        <v>0</v>
      </c>
      <c r="M54" s="29">
        <f>+'P2 Presupuesto Aprobado-Ejec '!O55</f>
        <v>8611.64</v>
      </c>
      <c r="N54" s="29">
        <f>+'P2 Presupuesto Aprobado-Ejec '!P55</f>
        <v>0</v>
      </c>
      <c r="O54" s="29">
        <f>+'P2 Presupuesto Aprobado-Ejec '!Q55</f>
        <v>0</v>
      </c>
      <c r="P54" s="29">
        <f>+'P2 Presupuesto Aprobado-Ejec '!R55</f>
        <v>102996.64</v>
      </c>
    </row>
    <row r="55" spans="3:16" x14ac:dyDescent="0.25">
      <c r="C55" s="5" t="s">
        <v>45</v>
      </c>
      <c r="D55" s="29">
        <f>+'P2 Presupuesto Aprobado-Ejec '!F56</f>
        <v>0</v>
      </c>
      <c r="E55" s="29">
        <f>+'P2 Presupuesto Aprobado-Ejec '!G56</f>
        <v>0</v>
      </c>
      <c r="F55" s="29">
        <f>+'P2 Presupuesto Aprobado-Ejec '!H56</f>
        <v>0</v>
      </c>
      <c r="G55" s="29">
        <f>+'P2 Presupuesto Aprobado-Ejec '!I56</f>
        <v>0</v>
      </c>
      <c r="H55" s="29">
        <f>+'P2 Presupuesto Aprobado-Ejec '!J56</f>
        <v>0</v>
      </c>
      <c r="I55" s="29">
        <f>+'P2 Presupuesto Aprobado-Ejec '!K56</f>
        <v>0</v>
      </c>
      <c r="J55" s="29">
        <f>+'P2 Presupuesto Aprobado-Ejec '!L56</f>
        <v>0</v>
      </c>
      <c r="K55" s="29">
        <f>+'P2 Presupuesto Aprobado-Ejec '!M56</f>
        <v>0</v>
      </c>
      <c r="L55" s="29">
        <f>+'P2 Presupuesto Aprobado-Ejec '!N56</f>
        <v>0</v>
      </c>
      <c r="M55" s="29">
        <f>+'P2 Presupuesto Aprobado-Ejec '!O56</f>
        <v>0</v>
      </c>
      <c r="N55" s="29">
        <f>+'P2 Presupuesto Aprobado-Ejec '!P56</f>
        <v>0</v>
      </c>
      <c r="O55" s="29">
        <f>+'P2 Presupuesto Aprobado-Ejec '!Q56</f>
        <v>0</v>
      </c>
      <c r="P55" s="29">
        <f>+'P2 Presupuesto Aprobado-Ejec '!R56</f>
        <v>0</v>
      </c>
    </row>
    <row r="56" spans="3:16" x14ac:dyDescent="0.25">
      <c r="C56" s="5" t="s">
        <v>46</v>
      </c>
      <c r="D56" s="29">
        <f>+'P2 Presupuesto Aprobado-Ejec '!F57</f>
        <v>0</v>
      </c>
      <c r="E56" s="29">
        <f>+'P2 Presupuesto Aprobado-Ejec '!G57</f>
        <v>101775</v>
      </c>
      <c r="F56" s="29">
        <f>+'P2 Presupuesto Aprobado-Ejec '!H57</f>
        <v>0</v>
      </c>
      <c r="G56" s="29">
        <f>+'P2 Presupuesto Aprobado-Ejec '!I57</f>
        <v>0</v>
      </c>
      <c r="H56" s="29">
        <f>+'P2 Presupuesto Aprobado-Ejec '!J57</f>
        <v>402000</v>
      </c>
      <c r="I56" s="29">
        <f>+'P2 Presupuesto Aprobado-Ejec '!K57</f>
        <v>471920</v>
      </c>
      <c r="J56" s="29">
        <f>+'P2 Presupuesto Aprobado-Ejec '!L57</f>
        <v>0</v>
      </c>
      <c r="K56" s="29">
        <f>+'P2 Presupuesto Aprobado-Ejec '!M57</f>
        <v>0</v>
      </c>
      <c r="L56" s="29">
        <f>+'P2 Presupuesto Aprobado-Ejec '!N57</f>
        <v>56286</v>
      </c>
      <c r="M56" s="29">
        <f>+'P2 Presupuesto Aprobado-Ejec '!O57</f>
        <v>181590</v>
      </c>
      <c r="N56" s="29">
        <f>+'P2 Presupuesto Aprobado-Ejec '!P57</f>
        <v>0</v>
      </c>
      <c r="O56" s="29">
        <f>+'P2 Presupuesto Aprobado-Ejec '!Q57</f>
        <v>0</v>
      </c>
      <c r="P56" s="29">
        <f>+'P2 Presupuesto Aprobado-Ejec '!R57</f>
        <v>1213571</v>
      </c>
    </row>
    <row r="57" spans="3:16" x14ac:dyDescent="0.25">
      <c r="C57" s="5" t="s">
        <v>47</v>
      </c>
      <c r="D57" s="29">
        <f>+'P2 Presupuesto Aprobado-Ejec '!F59</f>
        <v>0</v>
      </c>
      <c r="E57" s="29">
        <f>+'P2 Presupuesto Aprobado-Ejec '!G59</f>
        <v>0</v>
      </c>
      <c r="F57" s="29">
        <f>+'P2 Presupuesto Aprobado-Ejec '!H59</f>
        <v>0</v>
      </c>
      <c r="G57" s="29">
        <f>+'P2 Presupuesto Aprobado-Ejec '!I59</f>
        <v>0</v>
      </c>
      <c r="H57" s="29">
        <f>+'P2 Presupuesto Aprobado-Ejec '!J59</f>
        <v>0</v>
      </c>
      <c r="I57" s="29">
        <f>+'P2 Presupuesto Aprobado-Ejec '!K59</f>
        <v>0</v>
      </c>
      <c r="J57" s="29">
        <f>+'P2 Presupuesto Aprobado-Ejec '!L59</f>
        <v>0</v>
      </c>
      <c r="K57" s="29">
        <f>+'P2 Presupuesto Aprobado-Ejec '!M59</f>
        <v>0</v>
      </c>
      <c r="L57" s="29">
        <f>+'P2 Presupuesto Aprobado-Ejec '!N59</f>
        <v>0</v>
      </c>
      <c r="M57" s="29">
        <f>+'P2 Presupuesto Aprobado-Ejec '!O59</f>
        <v>0</v>
      </c>
      <c r="N57" s="29">
        <f>+'P2 Presupuesto Aprobado-Ejec '!P59</f>
        <v>0</v>
      </c>
      <c r="O57" s="29">
        <f>+'P2 Presupuesto Aprobado-Ejec '!Q59</f>
        <v>0</v>
      </c>
      <c r="P57" s="29">
        <f>+'P2 Presupuesto Aprobado-Ejec '!R58</f>
        <v>0</v>
      </c>
    </row>
    <row r="58" spans="3:16" x14ac:dyDescent="0.25">
      <c r="C58" s="5" t="s">
        <v>48</v>
      </c>
      <c r="D58" s="29">
        <f>+'P2 Presupuesto Aprobado-Ejec '!F60</f>
        <v>0</v>
      </c>
      <c r="E58" s="29">
        <f>+'P2 Presupuesto Aprobado-Ejec '!G60</f>
        <v>0</v>
      </c>
      <c r="F58" s="29">
        <f>+'P2 Presupuesto Aprobado-Ejec '!H60</f>
        <v>0</v>
      </c>
      <c r="G58" s="29">
        <f>+'P2 Presupuesto Aprobado-Ejec '!I60</f>
        <v>0</v>
      </c>
      <c r="H58" s="29">
        <f>+'P2 Presupuesto Aprobado-Ejec '!J60</f>
        <v>0</v>
      </c>
      <c r="I58" s="29">
        <f>+'P2 Presupuesto Aprobado-Ejec '!K60</f>
        <v>0</v>
      </c>
      <c r="J58" s="29">
        <f>+'P2 Presupuesto Aprobado-Ejec '!L60</f>
        <v>0</v>
      </c>
      <c r="K58" s="29">
        <f>+'P2 Presupuesto Aprobado-Ejec '!M60</f>
        <v>0</v>
      </c>
      <c r="L58" s="29">
        <f>+'P2 Presupuesto Aprobado-Ejec '!N60</f>
        <v>0</v>
      </c>
      <c r="M58" s="29">
        <f>+'P2 Presupuesto Aprobado-Ejec '!O60</f>
        <v>0</v>
      </c>
      <c r="N58" s="29">
        <f>+'P2 Presupuesto Aprobado-Ejec '!P60</f>
        <v>0</v>
      </c>
      <c r="O58" s="29">
        <f>+'P2 Presupuesto Aprobado-Ejec '!Q60</f>
        <v>0</v>
      </c>
      <c r="P58" s="29">
        <f>+'P2 Presupuesto Aprobado-Ejec '!R59</f>
        <v>0</v>
      </c>
    </row>
    <row r="59" spans="3:16" x14ac:dyDescent="0.25">
      <c r="C59" s="5" t="s">
        <v>49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f>+'P2 Presupuesto Aprobado-Ejec '!R60</f>
        <v>0</v>
      </c>
    </row>
    <row r="60" spans="3:16" x14ac:dyDescent="0.25">
      <c r="C60" s="5" t="s">
        <v>50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f>+'P2 Presupuesto Aprobado-Ejec '!R61</f>
        <v>0</v>
      </c>
    </row>
    <row r="61" spans="3:16" x14ac:dyDescent="0.25">
      <c r="C61" s="5" t="s">
        <v>51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f>+'P2 Presupuesto Aprobado-Ejec '!R62</f>
        <v>0</v>
      </c>
    </row>
    <row r="62" spans="3:16" x14ac:dyDescent="0.25">
      <c r="C62" s="5" t="s">
        <v>52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f>+'P2 Presupuesto Aprobado-Ejec '!R63</f>
        <v>0</v>
      </c>
    </row>
    <row r="63" spans="3:16" x14ac:dyDescent="0.25">
      <c r="C63" s="3" t="s">
        <v>53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x14ac:dyDescent="0.25">
      <c r="C64" s="5" t="s">
        <v>54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x14ac:dyDescent="0.25">
      <c r="C65" s="5" t="s">
        <v>55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x14ac:dyDescent="0.25">
      <c r="C66" s="5" t="s">
        <v>56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x14ac:dyDescent="0.25">
      <c r="C67" s="5" t="s">
        <v>57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x14ac:dyDescent="0.25">
      <c r="C68" s="3" t="s">
        <v>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x14ac:dyDescent="0.25">
      <c r="C69" s="5" t="s">
        <v>59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x14ac:dyDescent="0.25">
      <c r="C70" s="5" t="s">
        <v>60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x14ac:dyDescent="0.25">
      <c r="C71" s="3" t="s">
        <v>61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x14ac:dyDescent="0.25">
      <c r="C72" s="5" t="s">
        <v>62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x14ac:dyDescent="0.25">
      <c r="C73" s="5" t="s">
        <v>63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x14ac:dyDescent="0.25">
      <c r="C74" s="5" t="s">
        <v>64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x14ac:dyDescent="0.25">
      <c r="C75" s="1" t="s">
        <v>67</v>
      </c>
      <c r="D75" s="28">
        <f>+D53+D37+D27+D17+D11</f>
        <v>21158971.490000002</v>
      </c>
      <c r="E75" s="28">
        <f t="shared" ref="E75:O75" si="18">+E53+E37+E27+E17+E11</f>
        <v>42516081.490000002</v>
      </c>
      <c r="F75" s="28">
        <f t="shared" si="18"/>
        <v>36764963.219999999</v>
      </c>
      <c r="G75" s="28">
        <f t="shared" si="18"/>
        <v>32245550.02</v>
      </c>
      <c r="H75" s="28">
        <f t="shared" si="18"/>
        <v>28671085.129999999</v>
      </c>
      <c r="I75" s="28">
        <f t="shared" si="18"/>
        <v>32783412.070000004</v>
      </c>
      <c r="J75" s="28">
        <f t="shared" si="18"/>
        <v>43857743.789999999</v>
      </c>
      <c r="K75" s="28">
        <f t="shared" si="18"/>
        <v>49344662.560000002</v>
      </c>
      <c r="L75" s="28">
        <f t="shared" si="18"/>
        <v>30710804.120000001</v>
      </c>
      <c r="M75" s="28">
        <f t="shared" si="18"/>
        <v>44058019.969999999</v>
      </c>
      <c r="N75" s="28">
        <f t="shared" si="18"/>
        <v>32405291.59</v>
      </c>
      <c r="O75" s="28">
        <f t="shared" si="18"/>
        <v>0</v>
      </c>
      <c r="P75" s="28">
        <f>+P53+P37+P27+P17+P11</f>
        <v>394516585.44999993</v>
      </c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>
        <f>+D75</f>
        <v>21158971.490000002</v>
      </c>
      <c r="E84" s="9">
        <f t="shared" ref="E84:O84" si="19">+E75</f>
        <v>42516081.490000002</v>
      </c>
      <c r="F84" s="9">
        <f t="shared" si="19"/>
        <v>36764963.219999999</v>
      </c>
      <c r="G84" s="9">
        <f t="shared" si="19"/>
        <v>32245550.02</v>
      </c>
      <c r="H84" s="9">
        <f t="shared" si="19"/>
        <v>28671085.129999999</v>
      </c>
      <c r="I84" s="9">
        <f t="shared" si="19"/>
        <v>32783412.070000004</v>
      </c>
      <c r="J84" s="9">
        <f t="shared" si="19"/>
        <v>43857743.789999999</v>
      </c>
      <c r="K84" s="9">
        <f t="shared" si="19"/>
        <v>49344662.560000002</v>
      </c>
      <c r="L84" s="9">
        <f t="shared" si="19"/>
        <v>30710804.120000001</v>
      </c>
      <c r="M84" s="9">
        <f t="shared" si="19"/>
        <v>44058019.969999999</v>
      </c>
      <c r="N84" s="9">
        <f t="shared" si="19"/>
        <v>32405291.59</v>
      </c>
      <c r="O84" s="9">
        <f t="shared" si="19"/>
        <v>0</v>
      </c>
      <c r="P84" s="9">
        <f>+P75</f>
        <v>394516585.44999993</v>
      </c>
    </row>
    <row r="85" spans="3:16" x14ac:dyDescent="0.25">
      <c r="P85" s="6"/>
    </row>
    <row r="86" spans="3:16" x14ac:dyDescent="0.25">
      <c r="C86" t="s">
        <v>101</v>
      </c>
    </row>
  </sheetData>
  <mergeCells count="5">
    <mergeCell ref="C5:P5"/>
    <mergeCell ref="C6:P6"/>
    <mergeCell ref="C7:P7"/>
    <mergeCell ref="C4:R4"/>
    <mergeCell ref="C3:R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YONALVIS DE LEON</cp:lastModifiedBy>
  <cp:lastPrinted>2021-12-14T13:59:33Z</cp:lastPrinted>
  <dcterms:created xsi:type="dcterms:W3CDTF">2021-07-29T18:58:50Z</dcterms:created>
  <dcterms:modified xsi:type="dcterms:W3CDTF">2021-12-14T14:06:04Z</dcterms:modified>
</cp:coreProperties>
</file>